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ink/ink1.xml" ContentType="application/inkml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ink/ink2.xml" ContentType="application/inkml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E:\20190728_G-Drive_Backup\Wahunsenakah Lodge\2024 Wahunsenakah Lodge\"/>
    </mc:Choice>
  </mc:AlternateContent>
  <xr:revisionPtr revIDLastSave="0" documentId="8_{18FBB9DE-EDCD-4FB0-905A-ABF3E3E8647D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  <workbookView xWindow="28680" yWindow="-120" windowWidth="29040" windowHeight="15720" xr2:uid="{5CC7CA2C-A6AC-7543-A8E4-B70A4013F16A}"/>
  </bookViews>
  <sheets>
    <sheet name="Budget 2024" sheetId="7" r:id="rId1"/>
    <sheet name="Accounts 2024" sheetId="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1" i="7" l="1"/>
  <c r="E74" i="7"/>
  <c r="E5" i="7"/>
  <c r="E6" i="7"/>
  <c r="E7" i="7"/>
  <c r="E8" i="7"/>
  <c r="E9" i="7"/>
  <c r="E10" i="7"/>
  <c r="E11" i="7"/>
  <c r="E12" i="7"/>
  <c r="E13" i="7"/>
  <c r="E14" i="7"/>
  <c r="E16" i="7"/>
  <c r="E21" i="7"/>
  <c r="E22" i="7"/>
  <c r="E27" i="7"/>
  <c r="E29" i="7"/>
  <c r="E32" i="7"/>
  <c r="E35" i="7"/>
  <c r="E36" i="7"/>
  <c r="E39" i="7"/>
  <c r="E51" i="7"/>
  <c r="E52" i="7"/>
  <c r="E53" i="7"/>
  <c r="E54" i="7"/>
  <c r="E17" i="7"/>
  <c r="C56" i="7"/>
  <c r="E56" i="7"/>
  <c r="E18" i="7"/>
  <c r="C57" i="7"/>
  <c r="E57" i="7"/>
  <c r="E19" i="7"/>
  <c r="C58" i="7"/>
  <c r="E58" i="7"/>
  <c r="E20" i="7"/>
  <c r="C59" i="7"/>
  <c r="E59" i="7"/>
  <c r="E60" i="7"/>
  <c r="E83" i="7"/>
  <c r="E87" i="7"/>
  <c r="E93" i="7"/>
  <c r="E94" i="7"/>
  <c r="E95" i="7"/>
  <c r="E82" i="8"/>
  <c r="C83" i="8"/>
  <c r="D83" i="8"/>
  <c r="E83" i="8"/>
  <c r="C84" i="8"/>
  <c r="D84" i="8"/>
  <c r="E84" i="8"/>
  <c r="C85" i="8"/>
  <c r="D85" i="8"/>
  <c r="E85" i="8"/>
  <c r="C86" i="8"/>
  <c r="D86" i="8"/>
  <c r="E86" i="8"/>
  <c r="C87" i="8"/>
  <c r="D87" i="8"/>
  <c r="E87" i="8"/>
  <c r="C88" i="8"/>
  <c r="D88" i="8"/>
  <c r="E88" i="8"/>
  <c r="C89" i="8"/>
  <c r="D89" i="8"/>
  <c r="E89" i="8"/>
  <c r="C90" i="8"/>
  <c r="D90" i="8"/>
  <c r="E90" i="8"/>
  <c r="C91" i="8"/>
  <c r="D91" i="8"/>
  <c r="E91" i="8"/>
  <c r="C92" i="8"/>
  <c r="D92" i="8"/>
  <c r="E92" i="8"/>
  <c r="C93" i="8"/>
  <c r="D93" i="8"/>
  <c r="E93" i="8"/>
  <c r="C94" i="8"/>
  <c r="D94" i="8"/>
  <c r="E94" i="8"/>
  <c r="C95" i="8"/>
  <c r="D95" i="8"/>
  <c r="E95" i="8"/>
  <c r="T115" i="8"/>
  <c r="S115" i="8"/>
  <c r="P115" i="8"/>
  <c r="O115" i="8"/>
  <c r="L115" i="8"/>
  <c r="K115" i="8"/>
  <c r="H115" i="8"/>
  <c r="G115" i="8"/>
  <c r="D115" i="8"/>
  <c r="C115" i="8"/>
  <c r="M102" i="8"/>
  <c r="M103" i="8"/>
  <c r="M104" i="8"/>
  <c r="M105" i="8"/>
  <c r="M106" i="8"/>
  <c r="M107" i="8"/>
  <c r="M108" i="8"/>
  <c r="M109" i="8"/>
  <c r="M110" i="8"/>
  <c r="M111" i="8"/>
  <c r="M112" i="8"/>
  <c r="M113" i="8"/>
  <c r="M114" i="8"/>
  <c r="M115" i="8"/>
  <c r="U102" i="8"/>
  <c r="U103" i="8"/>
  <c r="U104" i="8"/>
  <c r="U105" i="8"/>
  <c r="U106" i="8"/>
  <c r="U107" i="8"/>
  <c r="U108" i="8"/>
  <c r="U109" i="8"/>
  <c r="U110" i="8"/>
  <c r="U111" i="8"/>
  <c r="U112" i="8"/>
  <c r="U113" i="8"/>
  <c r="U114" i="8"/>
  <c r="U115" i="8"/>
  <c r="Q102" i="8"/>
  <c r="Q103" i="8"/>
  <c r="Q104" i="8"/>
  <c r="Q105" i="8"/>
  <c r="Q106" i="8"/>
  <c r="Q107" i="8"/>
  <c r="Q108" i="8"/>
  <c r="Q109" i="8"/>
  <c r="Q110" i="8"/>
  <c r="Q111" i="8"/>
  <c r="Q112" i="8"/>
  <c r="Q113" i="8"/>
  <c r="Q114" i="8"/>
  <c r="Q115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S96" i="8"/>
  <c r="T96" i="8"/>
  <c r="U96" i="8"/>
  <c r="P96" i="8"/>
  <c r="O96" i="8"/>
  <c r="Q96" i="8"/>
  <c r="L96" i="8"/>
  <c r="K96" i="8"/>
  <c r="M96" i="8"/>
  <c r="H96" i="8"/>
  <c r="G96" i="8"/>
  <c r="I96" i="8"/>
  <c r="M83" i="8"/>
  <c r="M84" i="8"/>
  <c r="M85" i="8"/>
  <c r="M86" i="8"/>
  <c r="M87" i="8"/>
  <c r="M88" i="8"/>
  <c r="M89" i="8"/>
  <c r="M90" i="8"/>
  <c r="M91" i="8"/>
  <c r="M92" i="8"/>
  <c r="M93" i="8"/>
  <c r="M94" i="8"/>
  <c r="M95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U83" i="8"/>
  <c r="U84" i="8"/>
  <c r="U85" i="8"/>
  <c r="U86" i="8"/>
  <c r="U87" i="8"/>
  <c r="U88" i="8"/>
  <c r="U89" i="8"/>
  <c r="U90" i="8"/>
  <c r="U91" i="8"/>
  <c r="U92" i="8"/>
  <c r="U93" i="8"/>
  <c r="U94" i="8"/>
  <c r="U95" i="8"/>
  <c r="C96" i="8"/>
  <c r="Q83" i="8"/>
  <c r="Q84" i="8"/>
  <c r="Q85" i="8"/>
  <c r="Q86" i="8"/>
  <c r="Q87" i="8"/>
  <c r="Q88" i="8"/>
  <c r="Q89" i="8"/>
  <c r="Q90" i="8"/>
  <c r="Q91" i="8"/>
  <c r="Q92" i="8"/>
  <c r="Q93" i="8"/>
  <c r="Q94" i="8"/>
  <c r="Q95" i="8"/>
  <c r="D96" i="8"/>
  <c r="T77" i="8"/>
  <c r="S77" i="8"/>
  <c r="P77" i="8"/>
  <c r="O77" i="8"/>
  <c r="L77" i="8"/>
  <c r="K77" i="8"/>
  <c r="H77" i="8"/>
  <c r="G77" i="8"/>
  <c r="D77" i="8"/>
  <c r="C77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U64" i="8"/>
  <c r="U65" i="8"/>
  <c r="U66" i="8"/>
  <c r="U67" i="8"/>
  <c r="U68" i="8"/>
  <c r="U69" i="8"/>
  <c r="U70" i="8"/>
  <c r="U71" i="8"/>
  <c r="U72" i="8"/>
  <c r="U73" i="8"/>
  <c r="U74" i="8"/>
  <c r="U75" i="8"/>
  <c r="U76" i="8"/>
  <c r="U77" i="8"/>
  <c r="Q64" i="8"/>
  <c r="Q65" i="8"/>
  <c r="Q66" i="8"/>
  <c r="Q67" i="8"/>
  <c r="Q68" i="8"/>
  <c r="Q69" i="8"/>
  <c r="Q70" i="8"/>
  <c r="Q71" i="8"/>
  <c r="Q72" i="8"/>
  <c r="Q73" i="8"/>
  <c r="Q74" i="8"/>
  <c r="Q75" i="8"/>
  <c r="Q76" i="8"/>
  <c r="Q77" i="8"/>
  <c r="M64" i="8"/>
  <c r="M65" i="8"/>
  <c r="M66" i="8"/>
  <c r="M67" i="8"/>
  <c r="M68" i="8"/>
  <c r="M69" i="8"/>
  <c r="M70" i="8"/>
  <c r="M71" i="8"/>
  <c r="M72" i="8"/>
  <c r="M73" i="8"/>
  <c r="M74" i="8"/>
  <c r="M75" i="8"/>
  <c r="M76" i="8"/>
  <c r="M77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H58" i="8"/>
  <c r="G58" i="8"/>
  <c r="D58" i="8"/>
  <c r="C58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I58" i="8"/>
  <c r="E45" i="8"/>
  <c r="E46" i="8"/>
  <c r="E47" i="8"/>
  <c r="E48" i="8"/>
  <c r="E49" i="8"/>
  <c r="E50" i="8"/>
  <c r="E51" i="8"/>
  <c r="E52" i="8"/>
  <c r="E53" i="8"/>
  <c r="E54" i="8"/>
  <c r="E55" i="8"/>
  <c r="E56" i="8"/>
  <c r="E57" i="8"/>
  <c r="E58" i="8"/>
  <c r="H39" i="8"/>
  <c r="G39" i="8"/>
  <c r="D39" i="8"/>
  <c r="C39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L20" i="8"/>
  <c r="K20" i="8"/>
  <c r="H20" i="8"/>
  <c r="G20" i="8"/>
  <c r="D20" i="8"/>
  <c r="C20" i="8"/>
  <c r="M7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C22" i="7"/>
  <c r="D118" i="8"/>
  <c r="C118" i="8"/>
  <c r="E96" i="8"/>
  <c r="E118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tc={93F68886-77B1-3E4B-A19C-0FF2A1C0077D}</author>
    <author>tc={EE142BA4-D7CA-554B-8A3C-D2DC34F9C032}</author>
    <author>tc={324DE113-C18A-0344-B3AC-6C2ED7B530AF}</author>
    <author>tc={4ABD88BC-2EA8-EA4B-A03B-5014DB8E932A}</author>
    <author>tc={DEA0FD17-E741-9243-B8D3-FF7108804D41}</author>
    <author>tc={6F758BD2-2AE3-7C42-ADA5-3938FF711F37}</author>
  </authors>
  <commentList>
    <comment ref="C17" authorId="0" shapeId="0" xr:uid="{93F68886-77B1-3E4B-A19C-0FF2A1C0077D}">
      <text>
        <t>[Threaded comment]
Your version of Excel allows you to read this threaded comment; however, any edits to it will get removed if the file is opened in a newer version of Excel. Learn more: https://go.microsoft.com/fwlink/?linkid=870924
Comment:
    These are the actuals for on-time dues payments on 1 Dec 2022</t>
      </text>
    </comment>
    <comment ref="C18" authorId="1" shapeId="0" xr:uid="{EE142BA4-D7CA-554B-8A3C-D2DC34F9C032}">
      <text>
        <t>[Threaded comment]
Your version of Excel allows you to read this threaded comment; however, any edits to it will get removed if the file is opened in a newer version of Excel. Learn more: https://go.microsoft.com/fwlink/?linkid=870924
Comment:
    These are the actuals for on-time dues payments on 1 Dec 2022</t>
      </text>
    </comment>
    <comment ref="A19" authorId="2" shapeId="0" xr:uid="{324DE113-C18A-0344-B3AC-6C2ED7B530AF}">
      <text>
        <t>[Threaded comment]
Your version of Excel allows you to read this threaded comment; however, any edits to it will get removed if the file is opened in a newer version of Excel. Learn more: https://go.microsoft.com/fwlink/?linkid=870924
Comment:
    I corrected the spelling</t>
      </text>
    </comment>
    <comment ref="C19" authorId="3" shapeId="0" xr:uid="{4ABD88BC-2EA8-EA4B-A03B-5014DB8E932A}">
      <text>
        <t>[Threaded comment]
Your version of Excel allows you to read this threaded comment; however, any edits to it will get removed if the file is opened in a newer version of Excel. Learn more: https://go.microsoft.com/fwlink/?linkid=870924
Comment:
    These are the actuals for on-time dues payments on 1 Dec 2022</t>
      </text>
    </comment>
    <comment ref="C20" authorId="4" shapeId="0" xr:uid="{DEA0FD17-E741-9243-B8D3-FF7108804D41}">
      <text>
        <t>[Threaded comment]
Your version of Excel allows you to read this threaded comment; however, any edits to it will get removed if the file is opened in a newer version of Excel. Learn more: https://go.microsoft.com/fwlink/?linkid=870924
Comment:
    These are the actuals for on-time dues payments on 1 Dec 2022</t>
      </text>
    </comment>
    <comment ref="E22" authorId="5" shapeId="0" xr:uid="{6F758BD2-2AE3-7C42-ADA5-3938FF711F3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Does not include chapter breakout
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tc={E6495AAB-A214-3845-A8CB-C4217318CB9E}</author>
    <author>tc={5AE08B28-5F2E-6E44-B727-68351C5FCBDE}</author>
    <author>tc={BA47E26F-6B8E-C34A-A3B5-4D11A832A4DE}</author>
    <author>tc={47E994D9-5ACF-7B4D-B869-8F2B69ECF9ED}</author>
  </authors>
  <commentList>
    <comment ref="C34" authorId="0" shapeId="0" xr:uid="{E6495AAB-A214-3845-A8CB-C4217318CB9E}">
      <text>
        <t>[Threaded comment]
Your version of Excel allows you to read this threaded comment; however, any edits to it will get removed if the file is opened in a newer version of Excel. Learn more: https://go.microsoft.com/fwlink/?linkid=870924
Comment:
    Charge to Elangomat</t>
      </text>
    </comment>
    <comment ref="M63" authorId="1" shapeId="0" xr:uid="{5AE08B28-5F2E-6E44-B727-68351C5FCBD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Report shows -128.07, but should be $250, will have to transfer 378.07 
</t>
      </text>
    </comment>
    <comment ref="M101" authorId="2" shapeId="0" xr:uid="{BA47E26F-6B8E-C34A-A3B5-4D11A832A4DE}">
      <text>
        <t>[Threaded comment]
Your version of Excel allows you to read this threaded comment; however, any edits to it will get removed if the file is opened in a newer version of Excel. Learn more: https://go.microsoft.com/fwlink/?linkid=870924
Comment:
    Report is showing a -325.03, but should be a 250.  Would need to transfer 575.03</t>
      </text>
    </comment>
    <comment ref="Q101" authorId="3" shapeId="0" xr:uid="{47E994D9-5ACF-7B4D-B869-8F2B69ECF9ED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Showing a deficit of 369.28, should have 250, will need to adjust 619.28
</t>
      </text>
    </comment>
  </commentList>
</comments>
</file>

<file path=xl/sharedStrings.xml><?xml version="1.0" encoding="utf-8"?>
<sst xmlns="http://schemas.openxmlformats.org/spreadsheetml/2006/main" count="569" uniqueCount="133">
  <si>
    <t>WAHUNSENAKAH LODGE 333</t>
  </si>
  <si>
    <t>**As of date budget was drafted</t>
  </si>
  <si>
    <t>INCOME</t>
  </si>
  <si>
    <t>***Based on what has been collected from Memorobilia Silent Auctions</t>
  </si>
  <si>
    <t>Winter Service</t>
  </si>
  <si>
    <t>*Based on Honor Member registration by end of Nov</t>
  </si>
  <si>
    <t>Spring Service</t>
  </si>
  <si>
    <t>Summer Service</t>
  </si>
  <si>
    <t>Fall Fellowship</t>
  </si>
  <si>
    <t>Brotherhood Fee</t>
  </si>
  <si>
    <t>Candidate Fee</t>
  </si>
  <si>
    <t>Event Late Fees</t>
  </si>
  <si>
    <t xml:space="preserve"> Dues (-$1/honor member)</t>
  </si>
  <si>
    <t>Wicomico Account</t>
  </si>
  <si>
    <t>Piankatank Account</t>
  </si>
  <si>
    <t>Late Dues (+2/late member)</t>
  </si>
  <si>
    <t>Conclave</t>
  </si>
  <si>
    <t>Trading Post</t>
  </si>
  <si>
    <t>Conclave Trading Post</t>
  </si>
  <si>
    <t>Engraving Team</t>
  </si>
  <si>
    <t>LLDC</t>
  </si>
  <si>
    <t>World Ministry</t>
  </si>
  <si>
    <t>History</t>
  </si>
  <si>
    <t>Vigil Support</t>
  </si>
  <si>
    <t>TOTAL INCOME</t>
  </si>
  <si>
    <t>EXPENSES</t>
  </si>
  <si>
    <t>Kecoughtan Account</t>
  </si>
  <si>
    <t>Vigil Weekend</t>
  </si>
  <si>
    <t>National OA Charter Fee</t>
  </si>
  <si>
    <t>($5/Member)</t>
  </si>
  <si>
    <t>Postage/Mailings</t>
  </si>
  <si>
    <t>Lodge Leadership Petty Cash</t>
  </si>
  <si>
    <t>Founders Award</t>
  </si>
  <si>
    <t xml:space="preserve">American Indian Affairs </t>
  </si>
  <si>
    <t>Camping Promotions</t>
  </si>
  <si>
    <t xml:space="preserve">Kitchen Crew </t>
  </si>
  <si>
    <t>Insignia &amp; Design</t>
  </si>
  <si>
    <t>Elangomat</t>
  </si>
  <si>
    <t>Ceremony Team</t>
  </si>
  <si>
    <t>Nimat</t>
  </si>
  <si>
    <t>Service</t>
  </si>
  <si>
    <t>Brotherhood Conversion</t>
  </si>
  <si>
    <t>Vehicle Maintence Fund</t>
  </si>
  <si>
    <t>Facility Use Needs</t>
  </si>
  <si>
    <t>TOTAL EXPENSES</t>
  </si>
  <si>
    <t>Events</t>
  </si>
  <si>
    <t xml:space="preserve"> </t>
  </si>
  <si>
    <t>Winter/Holiday Banquet</t>
  </si>
  <si>
    <t>NOAC</t>
  </si>
  <si>
    <t>Lodge Training (LLD) / Polestar</t>
  </si>
  <si>
    <t xml:space="preserve">Historical </t>
  </si>
  <si>
    <t>Election Team</t>
  </si>
  <si>
    <t>Holiday / Winter Banquet</t>
  </si>
  <si>
    <t>Event Sub-Total</t>
  </si>
  <si>
    <t>Committee Sub Total</t>
  </si>
  <si>
    <t>Awards &amp; Gifts</t>
  </si>
  <si>
    <t>Committees</t>
  </si>
  <si>
    <t>Awards &amp; Gifts Subtotal</t>
  </si>
  <si>
    <t>Chapter Accounts Sub Total</t>
  </si>
  <si>
    <t>Chapter Accounts</t>
  </si>
  <si>
    <t>Program</t>
  </si>
  <si>
    <t>Program Subtotal</t>
  </si>
  <si>
    <t>Miscellanous Expenses</t>
  </si>
  <si>
    <t>Miscellanous Expenses Subtoal</t>
  </si>
  <si>
    <t>Lodge Events</t>
  </si>
  <si>
    <t>Lodge Events Subtotal</t>
  </si>
  <si>
    <t>Lodge Dues</t>
  </si>
  <si>
    <t>Lodge Dues Subtotal</t>
  </si>
  <si>
    <t>Product Sales</t>
  </si>
  <si>
    <t>Total Product Sales</t>
  </si>
  <si>
    <t>Special Events</t>
  </si>
  <si>
    <t>Special Events Subtotal</t>
  </si>
  <si>
    <t>Miscellanous Income</t>
  </si>
  <si>
    <t>Miscellanous Income Subtotal</t>
  </si>
  <si>
    <t>NET PROFIT/LOSS</t>
  </si>
  <si>
    <t>Spirit Fund</t>
  </si>
  <si>
    <t>Dues - 072</t>
  </si>
  <si>
    <t>CONCLAVE - 074</t>
  </si>
  <si>
    <t>OA Events - 075</t>
  </si>
  <si>
    <t>Chanco</t>
  </si>
  <si>
    <t>OA Engraving - 069</t>
  </si>
  <si>
    <t>Trading Post - 070</t>
  </si>
  <si>
    <t>OA General - 071</t>
  </si>
  <si>
    <t>NOAC - 073</t>
  </si>
  <si>
    <t>OA Winter Service - 077</t>
  </si>
  <si>
    <t>OA Spring Service - 078</t>
  </si>
  <si>
    <t>OA Summer Service - 079</t>
  </si>
  <si>
    <t>OA Holiday Banquet - 084</t>
  </si>
  <si>
    <t>OA Shelter - 080</t>
  </si>
  <si>
    <t>OA Lodge Training - 081</t>
  </si>
  <si>
    <t>AO Vigil - 083</t>
  </si>
  <si>
    <t>Historical Committee -085</t>
  </si>
  <si>
    <t>OA Campership - 086</t>
  </si>
  <si>
    <t>OA Fall Fellowship -082</t>
  </si>
  <si>
    <t xml:space="preserve"> Account Balance</t>
  </si>
  <si>
    <t>Lodge Balance</t>
  </si>
  <si>
    <t>OA Chapters - 076</t>
  </si>
  <si>
    <t xml:space="preserve">OA Chapters / Chanco </t>
  </si>
  <si>
    <t>OA Chapters / Kecougtan</t>
  </si>
  <si>
    <t>OA Chapters / Piankatank</t>
  </si>
  <si>
    <t>OA Chapters / Wicomoco</t>
  </si>
  <si>
    <t>Chanco Account</t>
  </si>
  <si>
    <t>Expense</t>
  </si>
  <si>
    <t>Income</t>
  </si>
  <si>
    <t>Balance</t>
  </si>
  <si>
    <t>Item</t>
  </si>
  <si>
    <t>Starting Balance</t>
  </si>
  <si>
    <t>June</t>
  </si>
  <si>
    <t>July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</si>
  <si>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</si>
  <si>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</si>
  <si>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</si>
  <si>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</si>
  <si>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</si>
  <si>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</si>
  <si>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</si>
  <si>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</si>
  <si>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</si>
  <si>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Mau</t>
  </si>
  <si>
    <t>EOY Adjustment</t>
  </si>
  <si>
    <t xml:space="preserve">                                          </t>
  </si>
  <si>
    <t>Kecoughtan</t>
  </si>
  <si>
    <t>Advisor / Chief Event Frr</t>
  </si>
  <si>
    <t>NLS Fee Richmond VA Session</t>
  </si>
  <si>
    <t>Colonial Trail Council FOS</t>
  </si>
  <si>
    <t>James E West (Silver Duck)</t>
  </si>
  <si>
    <t>May</t>
  </si>
  <si>
    <t>Annual Budget 2024</t>
  </si>
  <si>
    <t xml:space="preserve">  </t>
  </si>
  <si>
    <t>Camperships</t>
  </si>
  <si>
    <t>NLS Fee SC</t>
  </si>
  <si>
    <t>Communications</t>
  </si>
  <si>
    <t>Added based upon request of Comm Committee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</si>
</sst>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$-409]#,##0.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color theme="3" tint="-0.24997711111789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Arial"/>
      <family val="2"/>
    </font>
    <font>
      <b/>
      <sz val="14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theme="2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505050"/>
      </left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double">
        <color rgb="FF505050"/>
      </bottom>
      <diagonal/>
    </border>
    <border>
      <left/>
      <right/>
      <top/>
      <bottom style="medium">
        <color rgb="FF505050"/>
      </bottom>
      <diagonal/>
    </border>
    <border>
      <left style="thin">
        <color indexed="64"/>
      </left>
      <right style="medium">
        <color indexed="64"/>
      </right>
      <top/>
      <bottom style="medium">
        <color rgb="FF505050"/>
      </bottom>
      <diagonal/>
    </border>
    <border>
      <left style="thin">
        <color rgb="FF505050"/>
      </left>
      <right/>
      <top style="thin">
        <color indexed="64"/>
      </top>
      <bottom style="thin">
        <color indexed="64"/>
      </bottom>
      <diagonal/>
    </border>
    <border>
      <left style="thin">
        <color rgb="FF505050"/>
      </left>
      <right/>
      <top style="thin">
        <color indexed="64"/>
      </top>
      <bottom style="double">
        <color indexed="64"/>
      </bottom>
      <diagonal/>
    </border>
    <border>
      <left style="thin">
        <color rgb="FF505050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/>
      <top/>
      <bottom style="medium">
        <color rgb="FF505050"/>
      </bottom>
      <diagonal/>
    </border>
    <border>
      <left/>
      <right style="thin">
        <color rgb="FF505050"/>
      </right>
      <top style="thin">
        <color indexed="64"/>
      </top>
      <bottom style="thin">
        <color indexed="64"/>
      </bottom>
      <diagonal/>
    </border>
    <border>
      <left/>
      <right style="thin">
        <color rgb="FF505050"/>
      </right>
      <top style="thin">
        <color indexed="64"/>
      </top>
      <bottom style="double">
        <color indexed="64"/>
      </bottom>
      <diagonal/>
    </border>
    <border>
      <left style="thin">
        <color rgb="FF505050"/>
      </left>
      <right style="thin">
        <color rgb="FF505050"/>
      </right>
      <top/>
      <bottom style="medium">
        <color indexed="64"/>
      </bottom>
      <diagonal/>
    </border>
    <border>
      <left style="medium">
        <color rgb="FF505050"/>
      </left>
      <right style="thin">
        <color indexed="64"/>
      </right>
      <top style="medium">
        <color rgb="FF505050"/>
      </top>
      <bottom style="medium">
        <color rgb="FF505050"/>
      </bottom>
      <diagonal/>
    </border>
    <border>
      <left style="thin">
        <color indexed="64"/>
      </left>
      <right style="thin">
        <color indexed="64"/>
      </right>
      <top style="medium">
        <color rgb="FF505050"/>
      </top>
      <bottom style="medium">
        <color rgb="FF505050"/>
      </bottom>
      <diagonal/>
    </border>
    <border>
      <left style="thin">
        <color indexed="64"/>
      </left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505050"/>
      </left>
      <right/>
      <top style="medium">
        <color rgb="FF505050"/>
      </top>
      <bottom style="medium">
        <color indexed="64"/>
      </bottom>
      <diagonal/>
    </border>
    <border>
      <left/>
      <right/>
      <top style="medium">
        <color rgb="FF505050"/>
      </top>
      <bottom style="medium">
        <color indexed="64"/>
      </bottom>
      <diagonal/>
    </border>
    <border>
      <left style="medium">
        <color rgb="FF50505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505050"/>
      </left>
      <right style="thin">
        <color indexed="64"/>
      </right>
      <top/>
      <bottom style="medium">
        <color rgb="FF505050"/>
      </bottom>
      <diagonal/>
    </border>
    <border>
      <left style="thin">
        <color indexed="64"/>
      </left>
      <right style="thin">
        <color indexed="64"/>
      </right>
      <top/>
      <bottom style="medium">
        <color rgb="FF505050"/>
      </bottom>
      <diagonal/>
    </border>
    <border>
      <left style="medium">
        <color rgb="FF505050"/>
      </left>
      <right/>
      <top style="medium">
        <color rgb="FF505050"/>
      </top>
      <bottom/>
      <diagonal/>
    </border>
    <border>
      <left/>
      <right/>
      <top style="medium">
        <color rgb="FF505050"/>
      </top>
      <bottom/>
      <diagonal/>
    </border>
    <border>
      <left/>
      <right style="medium">
        <color rgb="FF505050"/>
      </right>
      <top style="medium">
        <color rgb="FF505050"/>
      </top>
      <bottom/>
      <diagonal/>
    </border>
    <border>
      <left style="thin">
        <color rgb="FF505050"/>
      </left>
      <right style="medium">
        <color rgb="FF505050"/>
      </right>
      <top/>
      <bottom style="thin">
        <color rgb="FF505050"/>
      </bottom>
      <diagonal/>
    </border>
    <border>
      <left style="thin">
        <color rgb="FF505050"/>
      </left>
      <right style="medium">
        <color rgb="FF505050"/>
      </right>
      <top/>
      <bottom style="medium">
        <color rgb="FF505050"/>
      </bottom>
      <diagonal/>
    </border>
    <border>
      <left style="medium">
        <color rgb="FF505050"/>
      </left>
      <right style="thin">
        <color rgb="FF505050"/>
      </right>
      <top style="medium">
        <color rgb="FF505050"/>
      </top>
      <bottom style="medium">
        <color rgb="FF505050"/>
      </bottom>
      <diagonal/>
    </border>
    <border>
      <left style="thin">
        <color rgb="FF505050"/>
      </left>
      <right style="thin">
        <color rgb="FF505050"/>
      </right>
      <top style="medium">
        <color rgb="FF505050"/>
      </top>
      <bottom style="medium">
        <color rgb="FF505050"/>
      </bottom>
      <diagonal/>
    </border>
    <border>
      <left style="thin">
        <color rgb="FF505050"/>
      </left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thin">
        <color rgb="FF505050"/>
      </left>
      <right style="thin">
        <color rgb="FF505050"/>
      </right>
      <top style="medium">
        <color rgb="FF505050"/>
      </top>
      <bottom/>
      <diagonal/>
    </border>
    <border>
      <left style="thin">
        <color rgb="FF505050"/>
      </left>
      <right style="medium">
        <color rgb="FF505050"/>
      </right>
      <top style="medium">
        <color rgb="FF505050"/>
      </top>
      <bottom/>
      <diagonal/>
    </border>
    <border>
      <left/>
      <right style="thin">
        <color rgb="FF505050"/>
      </right>
      <top style="medium">
        <color rgb="FF505050"/>
      </top>
      <bottom/>
      <diagonal/>
    </border>
    <border>
      <left style="medium">
        <color rgb="FF505050"/>
      </left>
      <right/>
      <top/>
      <bottom style="medium">
        <color rgb="FF505050"/>
      </bottom>
      <diagonal/>
    </border>
    <border>
      <left style="thin">
        <color rgb="FF505050"/>
      </left>
      <right style="medium">
        <color rgb="FF505050"/>
      </right>
      <top style="thin">
        <color indexed="64"/>
      </top>
      <bottom style="double">
        <color indexed="64"/>
      </bottom>
      <diagonal/>
    </border>
    <border>
      <left style="thin">
        <color rgb="FF505050"/>
      </left>
      <right style="medium">
        <color rgb="FF505050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505050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/>
  </cellStyleXfs>
  <cellXfs count="245">
    <xf numFmtId="0" fontId="0" fillId="0" borderId="0" xfId="0"/>
    <xf numFmtId="164" fontId="5" fillId="0" borderId="1" xfId="0" applyNumberFormat="1" applyFont="1" applyBorder="1" applyAlignment="1">
      <alignment horizontal="right" vertical="top"/>
    </xf>
    <xf numFmtId="0" fontId="5" fillId="0" borderId="1" xfId="0" applyFont="1" applyBorder="1" applyAlignment="1">
      <alignment horizontal="right" vertical="top"/>
    </xf>
    <xf numFmtId="0" fontId="6" fillId="0" borderId="1" xfId="0" applyFont="1" applyBorder="1" applyAlignment="1" applyProtection="1">
      <alignment horizontal="right" vertical="top"/>
      <protection locked="0"/>
    </xf>
    <xf numFmtId="164" fontId="6" fillId="0" borderId="1" xfId="0" applyNumberFormat="1" applyFont="1" applyBorder="1" applyAlignment="1" applyProtection="1">
      <alignment horizontal="right" vertical="top"/>
      <protection locked="0"/>
    </xf>
    <xf numFmtId="164" fontId="6" fillId="0" borderId="6" xfId="0" applyNumberFormat="1" applyFont="1" applyBorder="1" applyAlignment="1" applyProtection="1">
      <alignment horizontal="right" vertical="top"/>
      <protection locked="0"/>
    </xf>
    <xf numFmtId="0" fontId="5" fillId="0" borderId="6" xfId="0" applyFont="1" applyBorder="1" applyAlignment="1">
      <alignment horizontal="right" vertical="top"/>
    </xf>
    <xf numFmtId="164" fontId="5" fillId="0" borderId="6" xfId="0" applyNumberFormat="1" applyFont="1" applyBorder="1" applyAlignment="1">
      <alignment horizontal="right" vertical="top"/>
    </xf>
    <xf numFmtId="0" fontId="6" fillId="0" borderId="1" xfId="0" applyFont="1" applyBorder="1" applyProtection="1">
      <protection locked="0"/>
    </xf>
    <xf numFmtId="0" fontId="9" fillId="3" borderId="12" xfId="0" applyFont="1" applyFill="1" applyBorder="1" applyAlignment="1">
      <alignment horizontal="right" vertical="top"/>
    </xf>
    <xf numFmtId="164" fontId="9" fillId="3" borderId="12" xfId="0" applyNumberFormat="1" applyFont="1" applyFill="1" applyBorder="1" applyAlignment="1">
      <alignment horizontal="right" vertical="top"/>
    </xf>
    <xf numFmtId="164" fontId="6" fillId="0" borderId="13" xfId="0" applyNumberFormat="1" applyFont="1" applyBorder="1" applyAlignment="1" applyProtection="1">
      <alignment horizontal="right" vertical="top"/>
      <protection locked="0"/>
    </xf>
    <xf numFmtId="0" fontId="6" fillId="0" borderId="13" xfId="0" applyFont="1" applyBorder="1" applyProtection="1">
      <protection locked="0"/>
    </xf>
    <xf numFmtId="164" fontId="5" fillId="0" borderId="13" xfId="0" applyNumberFormat="1" applyFont="1" applyBorder="1" applyAlignment="1">
      <alignment horizontal="right" vertical="top"/>
    </xf>
    <xf numFmtId="0" fontId="5" fillId="0" borderId="13" xfId="0" applyFont="1" applyBorder="1" applyAlignment="1">
      <alignment horizontal="right" vertical="top"/>
    </xf>
    <xf numFmtId="0" fontId="9" fillId="6" borderId="12" xfId="0" applyFont="1" applyFill="1" applyBorder="1" applyAlignment="1">
      <alignment horizontal="right" vertical="top"/>
    </xf>
    <xf numFmtId="164" fontId="9" fillId="6" borderId="12" xfId="0" applyNumberFormat="1" applyFont="1" applyFill="1" applyBorder="1" applyAlignment="1">
      <alignment horizontal="right" vertical="top"/>
    </xf>
    <xf numFmtId="0" fontId="8" fillId="7" borderId="12" xfId="0" applyFont="1" applyFill="1" applyBorder="1" applyAlignment="1">
      <alignment horizontal="right" vertical="top"/>
    </xf>
    <xf numFmtId="164" fontId="8" fillId="7" borderId="12" xfId="0" applyNumberFormat="1" applyFont="1" applyFill="1" applyBorder="1" applyAlignment="1">
      <alignment horizontal="right" vertical="top"/>
    </xf>
    <xf numFmtId="0" fontId="5" fillId="5" borderId="17" xfId="0" applyFont="1" applyFill="1" applyBorder="1" applyAlignment="1">
      <alignment horizontal="right" vertical="top"/>
    </xf>
    <xf numFmtId="164" fontId="5" fillId="5" borderId="17" xfId="0" applyNumberFormat="1" applyFont="1" applyFill="1" applyBorder="1" applyAlignment="1">
      <alignment horizontal="right" vertical="top"/>
    </xf>
    <xf numFmtId="0" fontId="7" fillId="0" borderId="27" xfId="1" applyFont="1" applyBorder="1" applyAlignment="1" applyProtection="1">
      <alignment horizontal="right" vertical="top" wrapText="1"/>
      <protection locked="0"/>
    </xf>
    <xf numFmtId="164" fontId="10" fillId="0" borderId="27" xfId="0" applyNumberFormat="1" applyFont="1" applyBorder="1" applyAlignment="1" applyProtection="1">
      <alignment horizontal="right" vertical="top"/>
      <protection locked="0"/>
    </xf>
    <xf numFmtId="0" fontId="7" fillId="5" borderId="30" xfId="1" applyFont="1" applyFill="1" applyBorder="1" applyAlignment="1" applyProtection="1">
      <alignment horizontal="right" vertical="top" wrapText="1"/>
      <protection locked="0"/>
    </xf>
    <xf numFmtId="164" fontId="10" fillId="5" borderId="30" xfId="0" applyNumberFormat="1" applyFont="1" applyFill="1" applyBorder="1" applyAlignment="1" applyProtection="1">
      <alignment horizontal="right" vertical="top"/>
      <protection locked="0"/>
    </xf>
    <xf numFmtId="0" fontId="10" fillId="0" borderId="27" xfId="0" applyFont="1" applyBorder="1" applyProtection="1">
      <protection locked="0"/>
    </xf>
    <xf numFmtId="164" fontId="8" fillId="0" borderId="27" xfId="0" applyNumberFormat="1" applyFont="1" applyBorder="1" applyAlignment="1">
      <alignment horizontal="right" vertical="top"/>
    </xf>
    <xf numFmtId="0" fontId="10" fillId="5" borderId="30" xfId="0" applyFont="1" applyFill="1" applyBorder="1" applyProtection="1">
      <protection locked="0"/>
    </xf>
    <xf numFmtId="164" fontId="8" fillId="5" borderId="30" xfId="0" applyNumberFormat="1" applyFont="1" applyFill="1" applyBorder="1" applyAlignment="1">
      <alignment horizontal="right" vertical="top"/>
    </xf>
    <xf numFmtId="0" fontId="5" fillId="0" borderId="27" xfId="0" applyFont="1" applyBorder="1" applyAlignment="1">
      <alignment horizontal="right" vertical="top"/>
    </xf>
    <xf numFmtId="164" fontId="5" fillId="0" borderId="27" xfId="0" applyNumberFormat="1" applyFont="1" applyBorder="1" applyAlignment="1">
      <alignment horizontal="right" vertical="top"/>
    </xf>
    <xf numFmtId="0" fontId="8" fillId="8" borderId="11" xfId="0" applyFont="1" applyFill="1" applyBorder="1"/>
    <xf numFmtId="0" fontId="7" fillId="8" borderId="12" xfId="0" applyFont="1" applyFill="1" applyBorder="1"/>
    <xf numFmtId="0" fontId="7" fillId="8" borderId="12" xfId="0" applyFont="1" applyFill="1" applyBorder="1" applyAlignment="1">
      <alignment horizontal="right" vertical="top"/>
    </xf>
    <xf numFmtId="164" fontId="7" fillId="8" borderId="12" xfId="0" applyNumberFormat="1" applyFont="1" applyFill="1" applyBorder="1" applyAlignment="1">
      <alignment horizontal="right" vertical="top"/>
    </xf>
    <xf numFmtId="0" fontId="5" fillId="5" borderId="17" xfId="0" applyFont="1" applyFill="1" applyBorder="1" applyAlignment="1">
      <alignment horizontal="center"/>
    </xf>
    <xf numFmtId="0" fontId="8" fillId="0" borderId="27" xfId="0" applyFont="1" applyBorder="1" applyAlignment="1">
      <alignment horizontal="right" vertical="top"/>
    </xf>
    <xf numFmtId="0" fontId="6" fillId="0" borderId="27" xfId="0" applyFont="1" applyBorder="1" applyAlignment="1" applyProtection="1">
      <alignment horizontal="right" vertical="top"/>
      <protection locked="0"/>
    </xf>
    <xf numFmtId="164" fontId="6" fillId="0" borderId="27" xfId="0" applyNumberFormat="1" applyFont="1" applyBorder="1" applyAlignment="1" applyProtection="1">
      <alignment horizontal="right" vertical="top"/>
      <protection locked="0"/>
    </xf>
    <xf numFmtId="0" fontId="7" fillId="0" borderId="27" xfId="0" applyFont="1" applyBorder="1" applyAlignment="1">
      <alignment horizontal="right" vertical="top"/>
    </xf>
    <xf numFmtId="164" fontId="7" fillId="0" borderId="27" xfId="0" applyNumberFormat="1" applyFont="1" applyBorder="1" applyAlignment="1">
      <alignment horizontal="right" vertical="top"/>
    </xf>
    <xf numFmtId="0" fontId="7" fillId="5" borderId="17" xfId="0" applyFont="1" applyFill="1" applyBorder="1" applyAlignment="1">
      <alignment horizontal="right" vertical="top"/>
    </xf>
    <xf numFmtId="164" fontId="7" fillId="5" borderId="17" xfId="0" applyNumberFormat="1" applyFont="1" applyFill="1" applyBorder="1" applyAlignment="1">
      <alignment horizontal="right" vertical="top"/>
    </xf>
    <xf numFmtId="0" fontId="0" fillId="0" borderId="19" xfId="0" applyBorder="1" applyAlignment="1">
      <alignment horizontal="center"/>
    </xf>
    <xf numFmtId="164" fontId="0" fillId="0" borderId="20" xfId="0" applyNumberFormat="1" applyBorder="1"/>
    <xf numFmtId="0" fontId="11" fillId="0" borderId="31" xfId="0" applyFont="1" applyBorder="1"/>
    <xf numFmtId="164" fontId="11" fillId="0" borderId="28" xfId="0" applyNumberFormat="1" applyFont="1" applyBorder="1"/>
    <xf numFmtId="0" fontId="0" fillId="0" borderId="18" xfId="0" applyBorder="1" applyAlignment="1">
      <alignment horizontal="center"/>
    </xf>
    <xf numFmtId="164" fontId="0" fillId="0" borderId="38" xfId="0" applyNumberFormat="1" applyBorder="1"/>
    <xf numFmtId="0" fontId="11" fillId="4" borderId="31" xfId="0" applyFont="1" applyFill="1" applyBorder="1" applyAlignment="1">
      <alignment horizontal="center"/>
    </xf>
    <xf numFmtId="0" fontId="11" fillId="4" borderId="27" xfId="0" applyFont="1" applyFill="1" applyBorder="1" applyAlignment="1">
      <alignment horizontal="center"/>
    </xf>
    <xf numFmtId="164" fontId="11" fillId="4" borderId="28" xfId="0" applyNumberFormat="1" applyFont="1" applyFill="1" applyBorder="1" applyAlignment="1">
      <alignment horizontal="center"/>
    </xf>
    <xf numFmtId="0" fontId="11" fillId="4" borderId="39" xfId="0" applyFont="1" applyFill="1" applyBorder="1" applyAlignment="1">
      <alignment horizontal="center"/>
    </xf>
    <xf numFmtId="164" fontId="11" fillId="0" borderId="43" xfId="0" applyNumberFormat="1" applyFont="1" applyBorder="1"/>
    <xf numFmtId="14" fontId="0" fillId="0" borderId="19" xfId="0" applyNumberFormat="1" applyBorder="1" applyAlignment="1">
      <alignment horizontal="center"/>
    </xf>
    <xf numFmtId="0" fontId="0" fillId="0" borderId="24" xfId="0" applyBorder="1" applyAlignment="1">
      <alignment horizontal="center"/>
    </xf>
    <xf numFmtId="165" fontId="0" fillId="0" borderId="34" xfId="0" applyNumberFormat="1" applyBorder="1" applyAlignment="1">
      <alignment horizontal="right"/>
    </xf>
    <xf numFmtId="165" fontId="0" fillId="0" borderId="44" xfId="0" applyNumberFormat="1" applyBorder="1" applyAlignment="1">
      <alignment horizontal="right"/>
    </xf>
    <xf numFmtId="165" fontId="0" fillId="0" borderId="35" xfId="0" applyNumberFormat="1" applyBorder="1" applyAlignment="1">
      <alignment horizontal="right"/>
    </xf>
    <xf numFmtId="165" fontId="0" fillId="0" borderId="45" xfId="0" applyNumberFormat="1" applyBorder="1" applyAlignment="1">
      <alignment horizontal="right"/>
    </xf>
    <xf numFmtId="165" fontId="11" fillId="0" borderId="36" xfId="0" applyNumberFormat="1" applyFont="1" applyBorder="1" applyAlignment="1">
      <alignment horizontal="right"/>
    </xf>
    <xf numFmtId="165" fontId="11" fillId="0" borderId="46" xfId="0" applyNumberFormat="1" applyFont="1" applyBorder="1" applyAlignment="1">
      <alignment horizontal="right"/>
    </xf>
    <xf numFmtId="165" fontId="0" fillId="0" borderId="34" xfId="0" applyNumberFormat="1" applyBorder="1"/>
    <xf numFmtId="165" fontId="0" fillId="0" borderId="35" xfId="0" applyNumberFormat="1" applyBorder="1"/>
    <xf numFmtId="165" fontId="11" fillId="0" borderId="36" xfId="0" applyNumberFormat="1" applyFont="1" applyBorder="1"/>
    <xf numFmtId="165" fontId="0" fillId="0" borderId="20" xfId="0" applyNumberFormat="1" applyBorder="1"/>
    <xf numFmtId="165" fontId="11" fillId="0" borderId="28" xfId="0" applyNumberFormat="1" applyFont="1" applyBorder="1"/>
    <xf numFmtId="164" fontId="11" fillId="0" borderId="47" xfId="0" applyNumberFormat="1" applyFont="1" applyBorder="1"/>
    <xf numFmtId="164" fontId="0" fillId="0" borderId="43" xfId="0" applyNumberFormat="1" applyBorder="1"/>
    <xf numFmtId="165" fontId="0" fillId="0" borderId="44" xfId="0" applyNumberFormat="1" applyBorder="1"/>
    <xf numFmtId="165" fontId="0" fillId="0" borderId="45" xfId="0" applyNumberFormat="1" applyBorder="1"/>
    <xf numFmtId="165" fontId="11" fillId="0" borderId="46" xfId="0" applyNumberFormat="1" applyFont="1" applyBorder="1"/>
    <xf numFmtId="165" fontId="11" fillId="0" borderId="28" xfId="0" quotePrefix="1" applyNumberFormat="1" applyFont="1" applyBorder="1" applyAlignment="1">
      <alignment horizontal="right"/>
    </xf>
    <xf numFmtId="165" fontId="11" fillId="0" borderId="43" xfId="0" applyNumberFormat="1" applyFont="1" applyBorder="1"/>
    <xf numFmtId="165" fontId="0" fillId="0" borderId="50" xfId="0" applyNumberFormat="1" applyBorder="1"/>
    <xf numFmtId="165" fontId="0" fillId="0" borderId="51" xfId="0" applyNumberFormat="1" applyBorder="1"/>
    <xf numFmtId="165" fontId="11" fillId="0" borderId="52" xfId="0" applyNumberFormat="1" applyFont="1" applyBorder="1"/>
    <xf numFmtId="0" fontId="11" fillId="4" borderId="53" xfId="0" applyFont="1" applyFill="1" applyBorder="1" applyAlignment="1">
      <alignment horizontal="center"/>
    </xf>
    <xf numFmtId="0" fontId="11" fillId="4" borderId="54" xfId="0" applyFont="1" applyFill="1" applyBorder="1" applyAlignment="1">
      <alignment horizontal="center"/>
    </xf>
    <xf numFmtId="164" fontId="11" fillId="4" borderId="55" xfId="0" applyNumberFormat="1" applyFont="1" applyFill="1" applyBorder="1" applyAlignment="1">
      <alignment horizontal="center"/>
    </xf>
    <xf numFmtId="164" fontId="11" fillId="4" borderId="56" xfId="0" applyNumberFormat="1" applyFont="1" applyFill="1" applyBorder="1" applyAlignment="1">
      <alignment horizontal="center"/>
    </xf>
    <xf numFmtId="0" fontId="11" fillId="4" borderId="59" xfId="0" applyFont="1" applyFill="1" applyBorder="1" applyAlignment="1">
      <alignment horizontal="center"/>
    </xf>
    <xf numFmtId="0" fontId="11" fillId="0" borderId="60" xfId="0" applyFont="1" applyBorder="1"/>
    <xf numFmtId="164" fontId="11" fillId="4" borderId="37" xfId="0" applyNumberFormat="1" applyFont="1" applyFill="1" applyBorder="1" applyAlignment="1">
      <alignment horizontal="center"/>
    </xf>
    <xf numFmtId="164" fontId="0" fillId="0" borderId="65" xfId="0" applyNumberFormat="1" applyBorder="1"/>
    <xf numFmtId="164" fontId="11" fillId="0" borderId="66" xfId="0" applyNumberFormat="1" applyFont="1" applyBorder="1"/>
    <xf numFmtId="164" fontId="15" fillId="0" borderId="69" xfId="0" applyNumberFormat="1" applyFont="1" applyBorder="1"/>
    <xf numFmtId="164" fontId="11" fillId="4" borderId="71" xfId="0" applyNumberFormat="1" applyFont="1" applyFill="1" applyBorder="1" applyAlignment="1">
      <alignment horizontal="center"/>
    </xf>
    <xf numFmtId="0" fontId="15" fillId="0" borderId="32" xfId="0" applyFont="1" applyBorder="1" applyAlignment="1">
      <alignment horizontal="center"/>
    </xf>
    <xf numFmtId="0" fontId="15" fillId="0" borderId="73" xfId="0" applyFont="1" applyBorder="1" applyAlignment="1">
      <alignment horizontal="center"/>
    </xf>
    <xf numFmtId="165" fontId="0" fillId="0" borderId="23" xfId="0" applyNumberFormat="1" applyBorder="1"/>
    <xf numFmtId="164" fontId="0" fillId="0" borderId="23" xfId="0" applyNumberFormat="1" applyBorder="1"/>
    <xf numFmtId="164" fontId="0" fillId="0" borderId="75" xfId="0" applyNumberFormat="1" applyBorder="1"/>
    <xf numFmtId="164" fontId="0" fillId="0" borderId="74" xfId="0" applyNumberFormat="1" applyBorder="1"/>
    <xf numFmtId="0" fontId="2" fillId="0" borderId="1" xfId="1" applyFont="1" applyBorder="1" applyAlignment="1" applyProtection="1">
      <alignment horizontal="right" vertical="top" wrapText="1"/>
      <protection locked="0"/>
    </xf>
    <xf numFmtId="0" fontId="2" fillId="0" borderId="1" xfId="0" applyFont="1" applyBorder="1" applyAlignment="1">
      <alignment horizontal="right" vertical="top"/>
    </xf>
    <xf numFmtId="164" fontId="2" fillId="0" borderId="1" xfId="0" applyNumberFormat="1" applyFont="1" applyBorder="1" applyAlignment="1">
      <alignment horizontal="right" vertical="top"/>
    </xf>
    <xf numFmtId="0" fontId="2" fillId="0" borderId="13" xfId="1" applyFont="1" applyBorder="1" applyAlignment="1" applyProtection="1">
      <alignment horizontal="right" vertical="top" wrapText="1"/>
      <protection locked="0"/>
    </xf>
    <xf numFmtId="0" fontId="2" fillId="5" borderId="17" xfId="0" applyFont="1" applyFill="1" applyBorder="1" applyAlignment="1">
      <alignment horizontal="right" vertical="top"/>
    </xf>
    <xf numFmtId="164" fontId="2" fillId="5" borderId="17" xfId="0" applyNumberFormat="1" applyFont="1" applyFill="1" applyBorder="1" applyAlignment="1">
      <alignment horizontal="right" vertical="top"/>
    </xf>
    <xf numFmtId="0" fontId="2" fillId="0" borderId="13" xfId="0" applyFont="1" applyBorder="1" applyAlignment="1">
      <alignment horizontal="right" vertical="top"/>
    </xf>
    <xf numFmtId="164" fontId="2" fillId="0" borderId="13" xfId="0" applyNumberFormat="1" applyFont="1" applyBorder="1" applyAlignment="1">
      <alignment horizontal="right" vertical="top"/>
    </xf>
    <xf numFmtId="0" fontId="2" fillId="0" borderId="27" xfId="0" applyFont="1" applyBorder="1" applyAlignment="1">
      <alignment horizontal="right" vertical="top"/>
    </xf>
    <xf numFmtId="164" fontId="2" fillId="0" borderId="27" xfId="0" applyNumberFormat="1" applyFont="1" applyBorder="1" applyAlignment="1">
      <alignment horizontal="right" vertical="top"/>
    </xf>
    <xf numFmtId="0" fontId="2" fillId="4" borderId="8" xfId="0" applyFont="1" applyFill="1" applyBorder="1" applyAlignment="1">
      <alignment horizontal="right" vertical="top"/>
    </xf>
    <xf numFmtId="164" fontId="2" fillId="4" borderId="8" xfId="0" applyNumberFormat="1" applyFont="1" applyFill="1" applyBorder="1" applyAlignment="1">
      <alignment horizontal="right" vertical="top"/>
    </xf>
    <xf numFmtId="0" fontId="5" fillId="0" borderId="77" xfId="0" applyFont="1" applyBorder="1" applyAlignment="1">
      <alignment horizontal="right" vertical="top"/>
    </xf>
    <xf numFmtId="164" fontId="5" fillId="0" borderId="77" xfId="0" applyNumberFormat="1" applyFont="1" applyBorder="1" applyAlignment="1">
      <alignment horizontal="right" vertical="top"/>
    </xf>
    <xf numFmtId="164" fontId="5" fillId="0" borderId="6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13" xfId="0" applyNumberFormat="1" applyFont="1" applyBorder="1" applyProtection="1">
      <protection locked="0"/>
    </xf>
    <xf numFmtId="0" fontId="2" fillId="5" borderId="17" xfId="0" applyFont="1" applyFill="1" applyBorder="1" applyAlignment="1" applyProtection="1">
      <alignment horizontal="right" vertical="top"/>
      <protection locked="0"/>
    </xf>
    <xf numFmtId="164" fontId="2" fillId="5" borderId="17" xfId="0" applyNumberFormat="1" applyFont="1" applyFill="1" applyBorder="1" applyAlignment="1" applyProtection="1">
      <alignment horizontal="right" vertical="top"/>
      <protection locked="0"/>
    </xf>
    <xf numFmtId="0" fontId="2" fillId="0" borderId="6" xfId="0" applyFont="1" applyBorder="1" applyAlignment="1">
      <alignment horizontal="right" vertical="top"/>
    </xf>
    <xf numFmtId="164" fontId="2" fillId="0" borderId="6" xfId="0" applyNumberFormat="1" applyFont="1" applyBorder="1" applyAlignment="1">
      <alignment horizontal="right" vertical="top"/>
    </xf>
    <xf numFmtId="0" fontId="2" fillId="5" borderId="2" xfId="0" applyFont="1" applyFill="1" applyBorder="1" applyAlignment="1">
      <alignment horizontal="right" vertical="top"/>
    </xf>
    <xf numFmtId="0" fontId="2" fillId="0" borderId="0" xfId="0" applyFont="1"/>
    <xf numFmtId="0" fontId="2" fillId="0" borderId="0" xfId="0" applyFont="1" applyAlignment="1">
      <alignment horizontal="right" vertical="top"/>
    </xf>
    <xf numFmtId="164" fontId="2" fillId="0" borderId="0" xfId="0" applyNumberFormat="1" applyFont="1" applyAlignment="1">
      <alignment horizontal="right" vertical="top"/>
    </xf>
    <xf numFmtId="164" fontId="2" fillId="0" borderId="0" xfId="0" applyNumberFormat="1" applyFont="1"/>
    <xf numFmtId="0" fontId="0" fillId="0" borderId="0" xfId="0" applyAlignment="1">
      <alignment horizontal="right"/>
    </xf>
    <xf numFmtId="165" fontId="0" fillId="0" borderId="6" xfId="0" applyNumberFormat="1" applyBorder="1" applyAlignment="1">
      <alignment horizontal="right"/>
    </xf>
    <xf numFmtId="165" fontId="0" fillId="0" borderId="1" xfId="0" applyNumberFormat="1" applyBorder="1" applyAlignment="1">
      <alignment horizontal="right"/>
    </xf>
    <xf numFmtId="165" fontId="0" fillId="0" borderId="13" xfId="0" applyNumberFormat="1" applyBorder="1" applyAlignment="1">
      <alignment horizontal="right"/>
    </xf>
    <xf numFmtId="165" fontId="11" fillId="0" borderId="61" xfId="0" applyNumberFormat="1" applyFont="1" applyBorder="1" applyAlignment="1">
      <alignment horizontal="right"/>
    </xf>
    <xf numFmtId="0" fontId="11" fillId="4" borderId="27" xfId="0" applyFont="1" applyFill="1" applyBorder="1" applyAlignment="1">
      <alignment horizontal="right"/>
    </xf>
    <xf numFmtId="165" fontId="11" fillId="0" borderId="27" xfId="0" applyNumberFormat="1" applyFont="1" applyBorder="1" applyAlignment="1">
      <alignment horizontal="right"/>
    </xf>
    <xf numFmtId="165" fontId="0" fillId="0" borderId="76" xfId="0" applyNumberFormat="1" applyBorder="1" applyAlignment="1">
      <alignment horizontal="right"/>
    </xf>
    <xf numFmtId="165" fontId="0" fillId="0" borderId="14" xfId="0" applyNumberFormat="1" applyBorder="1" applyAlignment="1">
      <alignment horizontal="right"/>
    </xf>
    <xf numFmtId="0" fontId="11" fillId="4" borderId="72" xfId="0" applyFont="1" applyFill="1" applyBorder="1" applyAlignment="1">
      <alignment horizontal="right"/>
    </xf>
    <xf numFmtId="0" fontId="11" fillId="4" borderId="70" xfId="0" applyFont="1" applyFill="1" applyBorder="1" applyAlignment="1">
      <alignment horizontal="right"/>
    </xf>
    <xf numFmtId="165" fontId="15" fillId="0" borderId="67" xfId="0" applyNumberFormat="1" applyFont="1" applyBorder="1" applyAlignment="1">
      <alignment horizontal="right"/>
    </xf>
    <xf numFmtId="165" fontId="15" fillId="0" borderId="68" xfId="0" applyNumberFormat="1" applyFont="1" applyBorder="1" applyAlignment="1">
      <alignment horizontal="right"/>
    </xf>
    <xf numFmtId="165" fontId="0" fillId="0" borderId="48" xfId="0" applyNumberFormat="1" applyBorder="1" applyAlignment="1">
      <alignment horizontal="right"/>
    </xf>
    <xf numFmtId="165" fontId="0" fillId="0" borderId="40" xfId="0" applyNumberFormat="1" applyBorder="1" applyAlignment="1">
      <alignment horizontal="right"/>
    </xf>
    <xf numFmtId="165" fontId="0" fillId="0" borderId="41" xfId="0" applyNumberFormat="1" applyBorder="1" applyAlignment="1">
      <alignment horizontal="right"/>
    </xf>
    <xf numFmtId="165" fontId="11" fillId="0" borderId="42" xfId="0" applyNumberFormat="1" applyFont="1" applyBorder="1" applyAlignment="1">
      <alignment horizontal="right"/>
    </xf>
    <xf numFmtId="165" fontId="11" fillId="0" borderId="49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0" fillId="0" borderId="40" xfId="0" applyBorder="1"/>
    <xf numFmtId="164" fontId="2" fillId="5" borderId="17" xfId="0" applyNumberFormat="1" applyFont="1" applyFill="1" applyBorder="1"/>
    <xf numFmtId="164" fontId="2" fillId="0" borderId="38" xfId="0" applyNumberFormat="1" applyFont="1" applyBorder="1"/>
    <xf numFmtId="164" fontId="2" fillId="0" borderId="33" xfId="0" applyNumberFormat="1" applyFont="1" applyBorder="1"/>
    <xf numFmtId="164" fontId="2" fillId="0" borderId="76" xfId="0" applyNumberFormat="1" applyFont="1" applyBorder="1"/>
    <xf numFmtId="164" fontId="7" fillId="0" borderId="37" xfId="0" applyNumberFormat="1" applyFont="1" applyBorder="1"/>
    <xf numFmtId="164" fontId="7" fillId="5" borderId="78" xfId="0" applyNumberFormat="1" applyFont="1" applyFill="1" applyBorder="1"/>
    <xf numFmtId="164" fontId="6" fillId="0" borderId="33" xfId="0" applyNumberFormat="1" applyFont="1" applyBorder="1" applyProtection="1">
      <protection locked="0"/>
    </xf>
    <xf numFmtId="164" fontId="6" fillId="0" borderId="76" xfId="0" applyNumberFormat="1" applyFont="1" applyBorder="1" applyProtection="1">
      <protection locked="0"/>
    </xf>
    <xf numFmtId="164" fontId="10" fillId="0" borderId="37" xfId="0" applyNumberFormat="1" applyFont="1" applyBorder="1" applyProtection="1">
      <protection locked="0"/>
    </xf>
    <xf numFmtId="164" fontId="10" fillId="5" borderId="78" xfId="0" applyNumberFormat="1" applyFont="1" applyFill="1" applyBorder="1" applyProtection="1">
      <protection locked="0"/>
    </xf>
    <xf numFmtId="164" fontId="7" fillId="5" borderId="17" xfId="0" applyNumberFormat="1" applyFont="1" applyFill="1" applyBorder="1"/>
    <xf numFmtId="164" fontId="4" fillId="3" borderId="79" xfId="0" applyNumberFormat="1" applyFont="1" applyFill="1" applyBorder="1"/>
    <xf numFmtId="164" fontId="2" fillId="4" borderId="8" xfId="0" applyNumberFormat="1" applyFont="1" applyFill="1" applyBorder="1"/>
    <xf numFmtId="164" fontId="7" fillId="8" borderId="79" xfId="0" applyNumberFormat="1" applyFont="1" applyFill="1" applyBorder="1"/>
    <xf numFmtId="164" fontId="2" fillId="0" borderId="4" xfId="0" applyNumberFormat="1" applyFont="1" applyBorder="1"/>
    <xf numFmtId="164" fontId="6" fillId="0" borderId="38" xfId="0" applyNumberFormat="1" applyFont="1" applyBorder="1" applyProtection="1">
      <protection locked="0"/>
    </xf>
    <xf numFmtId="164" fontId="2" fillId="5" borderId="17" xfId="0" applyNumberFormat="1" applyFont="1" applyFill="1" applyBorder="1" applyProtection="1">
      <protection locked="0"/>
    </xf>
    <xf numFmtId="164" fontId="2" fillId="5" borderId="2" xfId="0" applyNumberFormat="1" applyFont="1" applyFill="1" applyBorder="1"/>
    <xf numFmtId="164" fontId="4" fillId="6" borderId="79" xfId="0" applyNumberFormat="1" applyFont="1" applyFill="1" applyBorder="1"/>
    <xf numFmtId="164" fontId="7" fillId="7" borderId="79" xfId="0" applyNumberFormat="1" applyFont="1" applyFill="1" applyBorder="1"/>
    <xf numFmtId="0" fontId="0" fillId="5" borderId="40" xfId="0" applyFill="1" applyBorder="1"/>
    <xf numFmtId="0" fontId="0" fillId="3" borderId="40" xfId="0" applyFill="1" applyBorder="1"/>
    <xf numFmtId="0" fontId="0" fillId="7" borderId="40" xfId="0" applyFill="1" applyBorder="1"/>
    <xf numFmtId="0" fontId="0" fillId="6" borderId="40" xfId="0" applyFill="1" applyBorder="1"/>
    <xf numFmtId="0" fontId="0" fillId="10" borderId="40" xfId="0" applyFill="1" applyBorder="1"/>
    <xf numFmtId="2" fontId="0" fillId="0" borderId="0" xfId="0" applyNumberFormat="1"/>
    <xf numFmtId="0" fontId="5" fillId="0" borderId="82" xfId="0" applyFont="1" applyBorder="1" applyAlignment="1">
      <alignment horizontal="right" vertical="top"/>
    </xf>
    <xf numFmtId="164" fontId="5" fillId="0" borderId="82" xfId="0" applyNumberFormat="1" applyFont="1" applyBorder="1" applyAlignment="1">
      <alignment horizontal="right" vertical="top"/>
    </xf>
    <xf numFmtId="164" fontId="2" fillId="0" borderId="83" xfId="0" applyNumberFormat="1" applyFont="1" applyBorder="1"/>
    <xf numFmtId="164" fontId="2" fillId="0" borderId="1" xfId="0" applyNumberFormat="1" applyFont="1" applyBorder="1"/>
    <xf numFmtId="0" fontId="0" fillId="10" borderId="48" xfId="0" applyFill="1" applyBorder="1"/>
    <xf numFmtId="164" fontId="16" fillId="10" borderId="33" xfId="0" applyNumberFormat="1" applyFont="1" applyFill="1" applyBorder="1"/>
    <xf numFmtId="164" fontId="1" fillId="0" borderId="33" xfId="0" applyNumberFormat="1" applyFont="1" applyBorder="1"/>
    <xf numFmtId="0" fontId="5" fillId="0" borderId="21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165" fontId="0" fillId="4" borderId="48" xfId="0" applyNumberFormat="1" applyFill="1" applyBorder="1" applyAlignment="1">
      <alignment horizontal="right"/>
    </xf>
    <xf numFmtId="165" fontId="0" fillId="4" borderId="6" xfId="0" applyNumberFormat="1" applyFill="1" applyBorder="1" applyAlignment="1">
      <alignment horizontal="right"/>
    </xf>
    <xf numFmtId="165" fontId="0" fillId="4" borderId="34" xfId="0" applyNumberFormat="1" applyFill="1" applyBorder="1" applyAlignment="1">
      <alignment horizontal="right"/>
    </xf>
    <xf numFmtId="165" fontId="0" fillId="4" borderId="44" xfId="0" applyNumberFormat="1" applyFill="1" applyBorder="1" applyAlignment="1">
      <alignment horizontal="right"/>
    </xf>
    <xf numFmtId="0" fontId="0" fillId="4" borderId="34" xfId="0" applyFill="1" applyBorder="1" applyAlignment="1">
      <alignment horizontal="right"/>
    </xf>
    <xf numFmtId="0" fontId="0" fillId="4" borderId="44" xfId="0" applyFill="1" applyBorder="1" applyAlignment="1">
      <alignment horizontal="right"/>
    </xf>
    <xf numFmtId="0" fontId="0" fillId="10" borderId="84" xfId="0" applyFill="1" applyBorder="1"/>
    <xf numFmtId="164" fontId="2" fillId="0" borderId="86" xfId="0" applyNumberFormat="1" applyFont="1" applyBorder="1"/>
    <xf numFmtId="0" fontId="2" fillId="0" borderId="77" xfId="0" applyFont="1" applyBorder="1" applyAlignment="1">
      <alignment horizontal="right" vertical="top"/>
    </xf>
    <xf numFmtId="164" fontId="2" fillId="0" borderId="77" xfId="0" applyNumberFormat="1" applyFont="1" applyBorder="1" applyAlignment="1">
      <alignment horizontal="right" vertical="top"/>
    </xf>
    <xf numFmtId="164" fontId="2" fillId="0" borderId="77" xfId="0" applyNumberFormat="1" applyFont="1" applyBorder="1"/>
    <xf numFmtId="0" fontId="8" fillId="7" borderId="11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5" fillId="0" borderId="21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8" fillId="0" borderId="10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9" fillId="5" borderId="16" xfId="0" applyFont="1" applyFill="1" applyBorder="1" applyAlignment="1">
      <alignment horizontal="center"/>
    </xf>
    <xf numFmtId="0" fontId="9" fillId="5" borderId="17" xfId="0" applyFont="1" applyFill="1" applyBorder="1" applyAlignment="1">
      <alignment horizontal="center"/>
    </xf>
    <xf numFmtId="0" fontId="9" fillId="6" borderId="11" xfId="0" applyFont="1" applyFill="1" applyBorder="1" applyAlignment="1">
      <alignment horizontal="center"/>
    </xf>
    <xf numFmtId="0" fontId="9" fillId="6" borderId="12" xfId="0" applyFont="1" applyFill="1" applyBorder="1" applyAlignment="1">
      <alignment horizontal="center"/>
    </xf>
    <xf numFmtId="0" fontId="4" fillId="5" borderId="16" xfId="0" applyFont="1" applyFill="1" applyBorder="1" applyAlignment="1">
      <alignment horizontal="center"/>
    </xf>
    <xf numFmtId="0" fontId="4" fillId="5" borderId="17" xfId="0" applyFont="1" applyFill="1" applyBorder="1" applyAlignment="1">
      <alignment horizontal="center"/>
    </xf>
    <xf numFmtId="0" fontId="8" fillId="5" borderId="16" xfId="0" applyFont="1" applyFill="1" applyBorder="1" applyAlignment="1">
      <alignment horizontal="center"/>
    </xf>
    <xf numFmtId="0" fontId="8" fillId="5" borderId="17" xfId="0" applyFont="1" applyFill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5" fillId="0" borderId="18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2" fillId="0" borderId="2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85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77" xfId="0" applyFont="1" applyBorder="1" applyAlignment="1">
      <alignment horizontal="left"/>
    </xf>
    <xf numFmtId="0" fontId="7" fillId="0" borderId="10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0" borderId="22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9" fillId="3" borderId="11" xfId="0" applyFont="1" applyFill="1" applyBorder="1" applyAlignment="1">
      <alignment horizontal="center"/>
    </xf>
    <xf numFmtId="0" fontId="9" fillId="3" borderId="12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14" fillId="6" borderId="7" xfId="0" applyFont="1" applyFill="1" applyBorder="1" applyAlignment="1">
      <alignment horizontal="center"/>
    </xf>
    <xf numFmtId="0" fontId="14" fillId="6" borderId="8" xfId="0" applyFont="1" applyFill="1" applyBorder="1" applyAlignment="1">
      <alignment horizontal="center"/>
    </xf>
    <xf numFmtId="0" fontId="5" fillId="0" borderId="80" xfId="0" applyFont="1" applyBorder="1" applyAlignment="1">
      <alignment horizontal="left"/>
    </xf>
    <xf numFmtId="0" fontId="5" fillId="0" borderId="81" xfId="0" applyFont="1" applyBorder="1" applyAlignment="1">
      <alignment horizontal="left"/>
    </xf>
    <xf numFmtId="0" fontId="9" fillId="5" borderId="29" xfId="0" applyFont="1" applyFill="1" applyBorder="1" applyAlignment="1">
      <alignment horizontal="center"/>
    </xf>
    <xf numFmtId="0" fontId="5" fillId="0" borderId="24" xfId="0" applyFont="1" applyBorder="1" applyAlignment="1">
      <alignment horizontal="left"/>
    </xf>
    <xf numFmtId="0" fontId="5" fillId="0" borderId="13" xfId="0" applyFont="1" applyBorder="1" applyAlignment="1">
      <alignment horizontal="left"/>
    </xf>
    <xf numFmtId="0" fontId="13" fillId="2" borderId="0" xfId="0" applyFont="1" applyFill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4" fillId="3" borderId="25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0" fontId="15" fillId="9" borderId="7" xfId="0" applyFont="1" applyFill="1" applyBorder="1" applyAlignment="1">
      <alignment horizontal="center"/>
    </xf>
    <xf numFmtId="0" fontId="15" fillId="9" borderId="8" xfId="0" applyFont="1" applyFill="1" applyBorder="1" applyAlignment="1">
      <alignment horizontal="center"/>
    </xf>
    <xf numFmtId="0" fontId="15" fillId="9" borderId="9" xfId="0" applyFont="1" applyFill="1" applyBorder="1" applyAlignment="1">
      <alignment horizontal="center"/>
    </xf>
    <xf numFmtId="0" fontId="15" fillId="9" borderId="57" xfId="0" applyFont="1" applyFill="1" applyBorder="1" applyAlignment="1">
      <alignment horizontal="center"/>
    </xf>
    <xf numFmtId="0" fontId="15" fillId="9" borderId="58" xfId="0" applyFont="1" applyFill="1" applyBorder="1" applyAlignment="1">
      <alignment horizontal="center"/>
    </xf>
    <xf numFmtId="0" fontId="15" fillId="9" borderId="62" xfId="0" applyFont="1" applyFill="1" applyBorder="1" applyAlignment="1">
      <alignment horizontal="center"/>
    </xf>
    <xf numFmtId="0" fontId="15" fillId="9" borderId="63" xfId="0" applyFont="1" applyFill="1" applyBorder="1" applyAlignment="1">
      <alignment horizontal="center"/>
    </xf>
    <xf numFmtId="0" fontId="15" fillId="9" borderId="64" xfId="0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ustomXml" Target="../ink/ink1.xml"/><Relationship Id="rId30" Type="http://schemas.openxmlformats.org/officeDocument/2006/relationships/image" Target="../media/image150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png"/><Relationship Id="rId1" Type="http://schemas.openxmlformats.org/officeDocument/2006/relationships/customXml" Target="../ink/ink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25</xdr:row>
      <xdr:rowOff>46852</xdr:rowOff>
    </xdr:from>
    <xdr:ext cx="6840" cy="12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D0D44626-DFCB-B941-928C-D5249D0CA794}"/>
                </a:ext>
                <a:ext uri="{147F2762-F138-4A5C-976F-8EAC2B608ADB}">
                  <a16:predDERef xmlns:a16="http://schemas.microsoft.com/office/drawing/2014/main" pred="{FAF4506C-1E35-BE72-EE3E-D4E724B11896}"/>
                </a:ext>
              </a:extLst>
            </xdr14:cNvPr>
            <xdr14:cNvContentPartPr/>
          </xdr14:nvContentPartPr>
          <xdr14:nvPr macro=""/>
          <xdr14:xfrm>
            <a:off x="7578000" y="6590880"/>
            <a:ext cx="6840" cy="12240"/>
          </xdr14:xfrm>
        </xdr:contentPart>
      </mc:Choice>
      <mc:Fallback xmlns="">
        <xdr:pic>
          <xdr:nvPicPr>
            <xdr:cNvPr id="30" name="Ink 29">
              <a:extLst>
                <a:ext uri="{FF2B5EF4-FFF2-40B4-BE49-F238E27FC236}">
                  <a16:creationId xmlns:a16="http://schemas.microsoft.com/office/drawing/2014/main" id="{8C06B0B5-63B0-0617-74EF-EA6FDC25AC61}"/>
                </a:ext>
                <a:ext uri="{147F2762-F138-4A5C-976F-8EAC2B608ADB}">
                  <a16:predDERef xmlns:a16="http://schemas.microsoft.com/office/drawing/2014/main" pred="{FAF4506C-1E35-BE72-EE3E-D4E724B11896}"/>
                </a:ext>
              </a:extLst>
            </xdr:cNvPr>
            <xdr:cNvPicPr/>
          </xdr:nvPicPr>
          <xdr:blipFill>
            <a:blip xmlns:r="http://schemas.openxmlformats.org/officeDocument/2006/relationships" r:embed="rId30"/>
            <a:stretch>
              <a:fillRect/>
            </a:stretch>
          </xdr:blipFill>
          <xdr:spPr>
            <a:xfrm>
              <a:off x="7562880" y="6575760"/>
              <a:ext cx="37440" cy="4248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1324820</xdr:colOff>
      <xdr:row>116</xdr:row>
      <xdr:rowOff>190387</xdr:rowOff>
    </xdr:from>
    <xdr:to>
      <xdr:col>1</xdr:col>
      <xdr:colOff>1325180</xdr:colOff>
      <xdr:row>117</xdr:row>
      <xdr:rowOff>147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76AF450B-F680-584E-8E75-99EB22F3B6AC}"/>
                </a:ext>
              </a:extLst>
            </xdr14:cNvPr>
            <xdr14:cNvContentPartPr/>
          </xdr14:nvContentPartPr>
          <xdr14:nvPr macro=""/>
          <xdr14:xfrm>
            <a:off x="2099520" y="16945920"/>
            <a:ext cx="360" cy="12960"/>
          </xdr14:xfrm>
        </xdr:contentPart>
      </mc:Choice>
      <mc:Fallback xmlns="">
        <xdr:pic>
          <xdr:nvPicPr>
            <xdr:cNvPr id="2" name="Ink 1">
              <a:extLst>
                <a:ext uri="{FF2B5EF4-FFF2-40B4-BE49-F238E27FC236}">
                  <a16:creationId xmlns:a16="http://schemas.microsoft.com/office/drawing/2014/main" id="{084A7569-A5FC-2E5D-3410-D50FB4F3E42A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2084400" y="16930440"/>
              <a:ext cx="30960" cy="4356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11-12T01:56:09.841"/>
    </inkml:context>
    <inkml:brush xml:id="br0">
      <inkml:brushProperty name="width" value="0.08571" units="cm"/>
      <inkml:brushProperty name="height" value="0.08571" units="cm"/>
    </inkml:brush>
  </inkml:definitions>
  <inkml:trace contextRef="#ctx0" brushRef="#br0">19 1 8074,'-17'0'0,"16"14"0,2 4 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1-07T01:45:53.728"/>
    </inkml:context>
    <inkml:brush xml:id="br0">
      <inkml:brushProperty name="width" value="0.08571" units="cm"/>
      <inkml:brushProperty name="height" value="0.08571" units="cm"/>
    </inkml:brush>
  </inkml:definitions>
  <inkml:trace contextRef="#ctx0" brushRef="#br0">1 36 8438,'0'-12'174,"0"0"-744,0 6 505,0 0-912,0 6 977,0 0 0,0 6 0,0 0 0</inkml:trace>
</inkml:ink>
</file>

<file path=xl/persons/person.xml><?xml version="1.0" encoding="utf-8"?>
<personList xmlns="http://schemas.microsoft.com/office/spreadsheetml/2018/threadedcomments" xmlns:x="http://schemas.openxmlformats.org/spreadsheetml/2006/main">
  <person displayName="Dean Gould" id="{F11FB025-3510-D044-A71D-F0E6BDA63C83}" userId="34abf19d0a79807d" providerId="Windows Live"/>
  <person displayName="Jeff Westling" id="{133E231D-0230-C545-A949-B26A9AEAB573}" userId="5a52370a64ff41ae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7" dT="2022-12-11T22:20:25.03" personId="{133E231D-0230-C545-A949-B26A9AEAB573}" id="{93F68886-77B1-3E4B-A19C-0FF2A1C0077D}">
    <text>These are the actuals for on-time dues payments on 1 Dec 2022</text>
  </threadedComment>
  <threadedComment ref="C18" dT="2022-12-11T22:20:38.36" personId="{133E231D-0230-C545-A949-B26A9AEAB573}" id="{EE142BA4-D7CA-554B-8A3C-D2DC34F9C032}">
    <text>These are the actuals for on-time dues payments on 1 Dec 2022</text>
  </threadedComment>
  <threadedComment ref="A19" dT="2022-12-11T22:19:40.97" personId="{133E231D-0230-C545-A949-B26A9AEAB573}" id="{324DE113-C18A-0344-B3AC-6C2ED7B530AF}">
    <text>I corrected the spelling</text>
  </threadedComment>
  <threadedComment ref="C19" dT="2022-12-11T22:20:44.74" personId="{133E231D-0230-C545-A949-B26A9AEAB573}" id="{4ABD88BC-2EA8-EA4B-A03B-5014DB8E932A}">
    <text>These are the actuals for on-time dues payments on 1 Dec 2022</text>
  </threadedComment>
  <threadedComment ref="C20" dT="2022-12-11T22:20:51.87" personId="{133E231D-0230-C545-A949-B26A9AEAB573}" id="{DEA0FD17-E741-9243-B8D3-FF7108804D41}">
    <text>These are the actuals for on-time dues payments on 1 Dec 2022</text>
  </threadedComment>
  <threadedComment ref="E22" dT="2022-12-23T02:59:36.40" personId="{F11FB025-3510-D044-A71D-F0E6BDA63C83}" id="{6F758BD2-2AE3-7C42-ADA5-3938FF711F37}">
    <text xml:space="preserve">Does not include chapter breakout
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C34" dT="2023-11-12T18:10:55.05" personId="{F11FB025-3510-D044-A71D-F0E6BDA63C83}" id="{E6495AAB-A214-3845-A8CB-C4217318CB9E}">
    <text>Charge to Elangomat</text>
  </threadedComment>
  <threadedComment ref="M63" dT="2023-08-11T02:50:28.33" personId="{F11FB025-3510-D044-A71D-F0E6BDA63C83}" id="{5AE08B28-5F2E-6E44-B727-68351C5FCBDE}">
    <text xml:space="preserve">Report shows -128.07, but should be $250, will have to transfer 378.07 
</text>
  </threadedComment>
  <threadedComment ref="M101" dT="2023-08-11T03:01:08.77" personId="{F11FB025-3510-D044-A71D-F0E6BDA63C83}" id="{BA47E26F-6B8E-C34A-A3B5-4D11A832A4DE}">
    <text>Report is showing a -325.03, but should be a 250.  Would need to transfer 575.03</text>
  </threadedComment>
  <threadedComment ref="Q101" dT="2023-08-11T03:03:28.86" personId="{F11FB025-3510-D044-A71D-F0E6BDA63C83}" id="{47E994D9-5ACF-7B4D-B869-8F2B69ECF9ED}">
    <text xml:space="preserve">Showing a deficit of 369.28, should have 250, will need to adjust 619.28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microsoft.com/office/2017/10/relationships/threadedComment" Target="../threadedComments/threadedComment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A75FE-C657-4D4D-B4DC-6CBD6E297BFE}">
  <dimension ref="A1:G100"/>
  <sheetViews>
    <sheetView topLeftCell="A36" zoomScaleNormal="150" zoomScaleSheetLayoutView="100" workbookViewId="0">
      <selection activeCell="E9" sqref="E9"/>
    </sheetView>
    <sheetView tabSelected="1" workbookViewId="1">
      <selection activeCell="E9" sqref="E9"/>
    </sheetView>
  </sheetViews>
  <sheetFormatPr defaultColWidth="8.85546875" defaultRowHeight="15" x14ac:dyDescent="0.25"/>
  <cols>
    <col min="2" max="2" width="19.140625" customWidth="1"/>
    <col min="3" max="3" width="12.7109375" customWidth="1"/>
    <col min="4" max="4" width="14.5703125" customWidth="1"/>
    <col min="5" max="5" width="14.42578125" customWidth="1"/>
    <col min="6" max="6" width="4.85546875" customWidth="1"/>
  </cols>
  <sheetData>
    <row r="1" spans="1:6" ht="20.25" x14ac:dyDescent="0.3">
      <c r="A1" s="232" t="s">
        <v>0</v>
      </c>
      <c r="B1" s="232"/>
      <c r="C1" s="232"/>
      <c r="D1" s="232"/>
      <c r="E1" s="232"/>
    </row>
    <row r="2" spans="1:6" ht="19.5" thickBot="1" x14ac:dyDescent="0.35">
      <c r="A2" s="233" t="s">
        <v>127</v>
      </c>
      <c r="B2" s="234"/>
      <c r="C2" s="234"/>
      <c r="D2" s="234"/>
      <c r="E2" s="234"/>
      <c r="F2" s="139"/>
    </row>
    <row r="3" spans="1:6" ht="19.5" thickBot="1" x14ac:dyDescent="0.35">
      <c r="A3" s="235" t="s">
        <v>2</v>
      </c>
      <c r="B3" s="236"/>
      <c r="C3" s="236"/>
      <c r="D3" s="236"/>
      <c r="E3" s="236"/>
      <c r="F3" s="161"/>
    </row>
    <row r="4" spans="1:6" ht="15.75" x14ac:dyDescent="0.25">
      <c r="A4" s="196" t="s">
        <v>64</v>
      </c>
      <c r="B4" s="197"/>
      <c r="C4" s="19"/>
      <c r="D4" s="20"/>
      <c r="E4" s="140"/>
      <c r="F4" s="160"/>
    </row>
    <row r="5" spans="1:6" ht="15.75" x14ac:dyDescent="0.25">
      <c r="A5" s="206" t="s">
        <v>4</v>
      </c>
      <c r="B5" s="207"/>
      <c r="C5" s="94">
        <v>230</v>
      </c>
      <c r="D5" s="5">
        <v>40</v>
      </c>
      <c r="E5" s="141">
        <f t="shared" ref="E5:E13" si="0">PRODUCT(C5:D5)</f>
        <v>9200</v>
      </c>
      <c r="F5" s="164"/>
    </row>
    <row r="6" spans="1:6" ht="15.75" x14ac:dyDescent="0.25">
      <c r="A6" s="208" t="s">
        <v>6</v>
      </c>
      <c r="B6" s="209"/>
      <c r="C6" s="94">
        <v>130</v>
      </c>
      <c r="D6" s="4">
        <v>40</v>
      </c>
      <c r="E6" s="142">
        <f t="shared" si="0"/>
        <v>5200</v>
      </c>
      <c r="F6" s="164"/>
    </row>
    <row r="7" spans="1:6" ht="15.75" x14ac:dyDescent="0.25">
      <c r="A7" s="208" t="s">
        <v>7</v>
      </c>
      <c r="B7" s="209"/>
      <c r="C7" s="94">
        <v>160</v>
      </c>
      <c r="D7" s="4">
        <v>40</v>
      </c>
      <c r="E7" s="142">
        <f t="shared" si="0"/>
        <v>6400</v>
      </c>
      <c r="F7" s="164"/>
    </row>
    <row r="8" spans="1:6" ht="15.75" x14ac:dyDescent="0.25">
      <c r="A8" s="208" t="s">
        <v>8</v>
      </c>
      <c r="B8" s="209"/>
      <c r="C8" s="94">
        <v>130</v>
      </c>
      <c r="D8" s="4">
        <v>40</v>
      </c>
      <c r="E8" s="142">
        <f t="shared" si="0"/>
        <v>5200</v>
      </c>
      <c r="F8" s="164"/>
    </row>
    <row r="9" spans="1:6" ht="15.75" x14ac:dyDescent="0.25">
      <c r="A9" s="208" t="s">
        <v>52</v>
      </c>
      <c r="B9" s="209"/>
      <c r="C9" s="94">
        <v>130</v>
      </c>
      <c r="D9" s="4">
        <v>30</v>
      </c>
      <c r="E9" s="142">
        <f t="shared" si="0"/>
        <v>3900</v>
      </c>
      <c r="F9" s="164"/>
    </row>
    <row r="10" spans="1:6" ht="15.75" x14ac:dyDescent="0.25">
      <c r="A10" s="210" t="s">
        <v>20</v>
      </c>
      <c r="B10" s="211"/>
      <c r="C10" s="95">
        <v>20</v>
      </c>
      <c r="D10" s="96">
        <v>25</v>
      </c>
      <c r="E10" s="142">
        <f t="shared" si="0"/>
        <v>500</v>
      </c>
      <c r="F10" s="164"/>
    </row>
    <row r="11" spans="1:6" ht="15.75" x14ac:dyDescent="0.25">
      <c r="A11" s="190" t="s">
        <v>9</v>
      </c>
      <c r="B11" s="191"/>
      <c r="C11" s="94">
        <v>80</v>
      </c>
      <c r="D11" s="4">
        <v>25</v>
      </c>
      <c r="E11" s="142">
        <f t="shared" si="0"/>
        <v>2000</v>
      </c>
      <c r="F11" s="164"/>
    </row>
    <row r="12" spans="1:6" ht="15.75" x14ac:dyDescent="0.25">
      <c r="A12" s="190" t="s">
        <v>10</v>
      </c>
      <c r="B12" s="191"/>
      <c r="C12" s="94">
        <v>110</v>
      </c>
      <c r="D12" s="4">
        <v>65</v>
      </c>
      <c r="E12" s="142">
        <f t="shared" si="0"/>
        <v>7150</v>
      </c>
      <c r="F12" s="164"/>
    </row>
    <row r="13" spans="1:6" ht="16.5" thickBot="1" x14ac:dyDescent="0.3">
      <c r="A13" s="192" t="s">
        <v>11</v>
      </c>
      <c r="B13" s="193"/>
      <c r="C13" s="97">
        <v>40</v>
      </c>
      <c r="D13" s="11">
        <v>42</v>
      </c>
      <c r="E13" s="143">
        <f t="shared" si="0"/>
        <v>1680</v>
      </c>
      <c r="F13" s="164"/>
    </row>
    <row r="14" spans="1:6" ht="17.25" thickTop="1" thickBot="1" x14ac:dyDescent="0.3">
      <c r="A14" s="194" t="s">
        <v>65</v>
      </c>
      <c r="B14" s="195"/>
      <c r="C14" s="21"/>
      <c r="D14" s="22"/>
      <c r="E14" s="144">
        <f>SUM(E5:E13)</f>
        <v>41230</v>
      </c>
      <c r="F14" s="164"/>
    </row>
    <row r="15" spans="1:6" ht="15.75" x14ac:dyDescent="0.25">
      <c r="A15" s="196" t="s">
        <v>66</v>
      </c>
      <c r="B15" s="229"/>
      <c r="C15" s="23"/>
      <c r="D15" s="24"/>
      <c r="E15" s="145"/>
      <c r="F15" s="160"/>
    </row>
    <row r="16" spans="1:6" ht="15.75" x14ac:dyDescent="0.25">
      <c r="A16" s="208" t="s">
        <v>12</v>
      </c>
      <c r="B16" s="209"/>
      <c r="C16" s="2">
        <v>358</v>
      </c>
      <c r="D16" s="1">
        <v>12</v>
      </c>
      <c r="E16" s="142">
        <f>PRODUCT(C16:D16)</f>
        <v>4296</v>
      </c>
      <c r="F16" s="164"/>
    </row>
    <row r="17" spans="1:6" ht="15.75" x14ac:dyDescent="0.25">
      <c r="A17" s="190" t="s">
        <v>79</v>
      </c>
      <c r="B17" s="191"/>
      <c r="C17" s="8">
        <v>88</v>
      </c>
      <c r="D17" s="1">
        <v>1</v>
      </c>
      <c r="E17" s="146">
        <f>C17*D17</f>
        <v>88</v>
      </c>
      <c r="F17" s="164"/>
    </row>
    <row r="18" spans="1:6" ht="15.75" x14ac:dyDescent="0.25">
      <c r="A18" s="190" t="s">
        <v>13</v>
      </c>
      <c r="B18" s="191"/>
      <c r="C18" s="8">
        <v>81</v>
      </c>
      <c r="D18" s="1">
        <v>1</v>
      </c>
      <c r="E18" s="146">
        <f>C18*D18</f>
        <v>81</v>
      </c>
      <c r="F18" s="164"/>
    </row>
    <row r="19" spans="1:6" ht="15.75" x14ac:dyDescent="0.25">
      <c r="A19" s="190" t="s">
        <v>121</v>
      </c>
      <c r="B19" s="191"/>
      <c r="C19" s="8">
        <v>154</v>
      </c>
      <c r="D19" s="1">
        <v>1</v>
      </c>
      <c r="E19" s="146">
        <f>C19*D19</f>
        <v>154</v>
      </c>
      <c r="F19" s="164"/>
    </row>
    <row r="20" spans="1:6" ht="15.75" x14ac:dyDescent="0.25">
      <c r="A20" s="190" t="s">
        <v>14</v>
      </c>
      <c r="B20" s="191"/>
      <c r="C20" s="8">
        <v>78</v>
      </c>
      <c r="D20" s="1">
        <v>1</v>
      </c>
      <c r="E20" s="146">
        <f>C20*D20</f>
        <v>78</v>
      </c>
      <c r="F20" s="164"/>
    </row>
    <row r="21" spans="1:6" ht="16.5" thickBot="1" x14ac:dyDescent="0.3">
      <c r="A21" s="192" t="s">
        <v>15</v>
      </c>
      <c r="B21" s="193"/>
      <c r="C21" s="12">
        <v>158</v>
      </c>
      <c r="D21" s="13">
        <v>15</v>
      </c>
      <c r="E21" s="147">
        <f>D21*C21</f>
        <v>2370</v>
      </c>
      <c r="F21" s="164"/>
    </row>
    <row r="22" spans="1:6" ht="17.25" thickTop="1" thickBot="1" x14ac:dyDescent="0.3">
      <c r="A22" s="194" t="s">
        <v>67</v>
      </c>
      <c r="B22" s="195"/>
      <c r="C22" s="25">
        <f>C21+C16</f>
        <v>516</v>
      </c>
      <c r="D22" s="26"/>
      <c r="E22" s="148">
        <f>E16+E21</f>
        <v>6666</v>
      </c>
      <c r="F22" s="164"/>
    </row>
    <row r="23" spans="1:6" ht="15.75" x14ac:dyDescent="0.25">
      <c r="A23" s="196" t="s">
        <v>68</v>
      </c>
      <c r="B23" s="229"/>
      <c r="C23" s="27"/>
      <c r="D23" s="28"/>
      <c r="E23" s="149"/>
      <c r="F23" s="160"/>
    </row>
    <row r="24" spans="1:6" ht="15.75" x14ac:dyDescent="0.25">
      <c r="A24" s="208" t="s">
        <v>19</v>
      </c>
      <c r="B24" s="209"/>
      <c r="C24" s="2"/>
      <c r="D24" s="1"/>
      <c r="E24" s="142">
        <v>5000</v>
      </c>
      <c r="F24" s="164"/>
    </row>
    <row r="25" spans="1:6" ht="15.75" x14ac:dyDescent="0.25">
      <c r="A25" s="210" t="s">
        <v>22</v>
      </c>
      <c r="B25" s="211"/>
      <c r="C25" s="95"/>
      <c r="D25" s="96"/>
      <c r="E25" s="142">
        <v>1500</v>
      </c>
      <c r="F25" s="164"/>
    </row>
    <row r="26" spans="1:6" ht="16.5" thickBot="1" x14ac:dyDescent="0.3">
      <c r="A26" s="230" t="s">
        <v>17</v>
      </c>
      <c r="B26" s="231"/>
      <c r="C26" s="14"/>
      <c r="D26" s="13"/>
      <c r="E26" s="143">
        <v>8000</v>
      </c>
      <c r="F26" s="164"/>
    </row>
    <row r="27" spans="1:6" ht="17.25" thickTop="1" thickBot="1" x14ac:dyDescent="0.3">
      <c r="A27" s="204" t="s">
        <v>69</v>
      </c>
      <c r="B27" s="205"/>
      <c r="C27" s="29"/>
      <c r="D27" s="30"/>
      <c r="E27" s="144">
        <f>SUM(E24:E26)</f>
        <v>14500</v>
      </c>
      <c r="F27" s="164"/>
    </row>
    <row r="28" spans="1:6" ht="15.75" x14ac:dyDescent="0.25">
      <c r="A28" s="200" t="s">
        <v>70</v>
      </c>
      <c r="B28" s="201"/>
      <c r="C28" s="98"/>
      <c r="D28" s="99"/>
      <c r="E28" s="150"/>
      <c r="F28" s="160"/>
    </row>
    <row r="29" spans="1:6" ht="15.75" x14ac:dyDescent="0.25">
      <c r="A29" s="190" t="s">
        <v>16</v>
      </c>
      <c r="B29" s="191"/>
      <c r="C29" s="3">
        <v>150</v>
      </c>
      <c r="D29" s="1">
        <v>25</v>
      </c>
      <c r="E29" s="146">
        <f>C29*D29</f>
        <v>3750</v>
      </c>
      <c r="F29" s="164"/>
    </row>
    <row r="30" spans="1:6" ht="15.75" x14ac:dyDescent="0.25">
      <c r="A30" s="190" t="s">
        <v>18</v>
      </c>
      <c r="B30" s="191"/>
      <c r="C30" s="2"/>
      <c r="D30" s="1"/>
      <c r="E30" s="169">
        <v>1000</v>
      </c>
      <c r="F30" s="171" t="s">
        <v>46</v>
      </c>
    </row>
    <row r="31" spans="1:6" ht="16.5" thickBot="1" x14ac:dyDescent="0.3">
      <c r="A31" s="227" t="s">
        <v>48</v>
      </c>
      <c r="B31" s="228"/>
      <c r="C31" s="166"/>
      <c r="D31" s="167"/>
      <c r="E31" s="168">
        <v>9200</v>
      </c>
      <c r="F31" s="170"/>
    </row>
    <row r="32" spans="1:6" ht="17.25" thickTop="1" thickBot="1" x14ac:dyDescent="0.3">
      <c r="A32" s="194" t="s">
        <v>71</v>
      </c>
      <c r="B32" s="195"/>
      <c r="C32" s="29"/>
      <c r="D32" s="30"/>
      <c r="E32" s="144">
        <f>SUM(E29:E31)</f>
        <v>13950</v>
      </c>
      <c r="F32" s="164"/>
    </row>
    <row r="33" spans="1:6" ht="15.75" x14ac:dyDescent="0.25">
      <c r="A33" s="202" t="s">
        <v>72</v>
      </c>
      <c r="B33" s="203"/>
      <c r="C33" s="19"/>
      <c r="D33" s="20"/>
      <c r="E33" s="150"/>
      <c r="F33" s="160"/>
    </row>
    <row r="34" spans="1:6" ht="16.5" thickBot="1" x14ac:dyDescent="0.3">
      <c r="A34" s="219" t="s">
        <v>23</v>
      </c>
      <c r="B34" s="220"/>
      <c r="C34" s="100"/>
      <c r="D34" s="101"/>
      <c r="E34" s="143">
        <v>500</v>
      </c>
      <c r="F34" s="164"/>
    </row>
    <row r="35" spans="1:6" ht="17.25" thickTop="1" thickBot="1" x14ac:dyDescent="0.3">
      <c r="A35" s="216" t="s">
        <v>73</v>
      </c>
      <c r="B35" s="217"/>
      <c r="C35" s="102"/>
      <c r="D35" s="103"/>
      <c r="E35" s="144">
        <f>SUM(E34)</f>
        <v>500</v>
      </c>
      <c r="F35" s="164"/>
    </row>
    <row r="36" spans="1:6" ht="16.5" thickBot="1" x14ac:dyDescent="0.3">
      <c r="A36" s="221" t="s">
        <v>24</v>
      </c>
      <c r="B36" s="222"/>
      <c r="C36" s="9"/>
      <c r="D36" s="10"/>
      <c r="E36" s="151">
        <f>E14+E22+E27+E32+E35</f>
        <v>76846</v>
      </c>
      <c r="F36" s="161"/>
    </row>
    <row r="37" spans="1:6" ht="16.5" thickBot="1" x14ac:dyDescent="0.3">
      <c r="A37" s="223"/>
      <c r="B37" s="224"/>
      <c r="C37" s="104"/>
      <c r="D37" s="105"/>
      <c r="E37" s="152"/>
      <c r="F37" s="164"/>
    </row>
    <row r="38" spans="1:6" ht="19.5" thickBot="1" x14ac:dyDescent="0.35">
      <c r="A38" s="225" t="s">
        <v>25</v>
      </c>
      <c r="B38" s="226"/>
      <c r="C38" s="226"/>
      <c r="D38" s="226"/>
      <c r="E38" s="226"/>
      <c r="F38" s="163"/>
    </row>
    <row r="39" spans="1:6" ht="16.5" thickBot="1" x14ac:dyDescent="0.3">
      <c r="A39" s="31" t="s">
        <v>28</v>
      </c>
      <c r="B39" s="32" t="s">
        <v>29</v>
      </c>
      <c r="C39" s="33">
        <v>516</v>
      </c>
      <c r="D39" s="34">
        <v>6</v>
      </c>
      <c r="E39" s="153">
        <f>C39*D39</f>
        <v>3096</v>
      </c>
      <c r="F39" s="164"/>
    </row>
    <row r="40" spans="1:6" ht="15.75" x14ac:dyDescent="0.25">
      <c r="A40" s="196" t="s">
        <v>45</v>
      </c>
      <c r="B40" s="197"/>
      <c r="C40" s="35" t="s">
        <v>46</v>
      </c>
      <c r="D40" s="35" t="s">
        <v>46</v>
      </c>
      <c r="E40" s="35" t="s">
        <v>46</v>
      </c>
      <c r="F40" s="160"/>
    </row>
    <row r="41" spans="1:6" ht="15.75" x14ac:dyDescent="0.25">
      <c r="A41" s="206" t="s">
        <v>4</v>
      </c>
      <c r="B41" s="207"/>
      <c r="C41" s="6"/>
      <c r="D41" s="7"/>
      <c r="E41" s="141">
        <v>4500</v>
      </c>
      <c r="F41" s="164"/>
    </row>
    <row r="42" spans="1:6" ht="15.75" x14ac:dyDescent="0.25">
      <c r="A42" s="208" t="s">
        <v>6</v>
      </c>
      <c r="B42" s="209"/>
      <c r="C42" s="2"/>
      <c r="D42" s="1"/>
      <c r="E42" s="142">
        <v>3500</v>
      </c>
      <c r="F42" s="164"/>
    </row>
    <row r="43" spans="1:6" ht="15.75" x14ac:dyDescent="0.25">
      <c r="A43" s="208" t="s">
        <v>7</v>
      </c>
      <c r="B43" s="209"/>
      <c r="C43" s="2"/>
      <c r="D43" s="1"/>
      <c r="E43" s="142">
        <v>4800</v>
      </c>
      <c r="F43" s="164"/>
    </row>
    <row r="44" spans="1:6" ht="15.75" x14ac:dyDescent="0.25">
      <c r="A44" s="208" t="s">
        <v>8</v>
      </c>
      <c r="B44" s="209"/>
      <c r="C44" s="2"/>
      <c r="D44" s="1"/>
      <c r="E44" s="142">
        <v>3750</v>
      </c>
      <c r="F44" s="164"/>
    </row>
    <row r="45" spans="1:6" ht="15.75" x14ac:dyDescent="0.25">
      <c r="A45" s="208" t="s">
        <v>47</v>
      </c>
      <c r="B45" s="209"/>
      <c r="C45" s="2"/>
      <c r="D45" s="1"/>
      <c r="E45" s="142">
        <v>3650</v>
      </c>
      <c r="F45" s="164"/>
    </row>
    <row r="46" spans="1:6" ht="15.75" x14ac:dyDescent="0.25">
      <c r="A46" s="190" t="s">
        <v>27</v>
      </c>
      <c r="B46" s="191"/>
      <c r="C46" s="2"/>
      <c r="D46" s="1"/>
      <c r="E46" s="142">
        <v>500</v>
      </c>
      <c r="F46" s="164"/>
    </row>
    <row r="47" spans="1:6" ht="15.75" x14ac:dyDescent="0.25">
      <c r="A47" s="190" t="s">
        <v>16</v>
      </c>
      <c r="B47" s="191"/>
      <c r="C47" s="2"/>
      <c r="D47" s="1"/>
      <c r="E47" s="142">
        <v>4000</v>
      </c>
      <c r="F47" s="164"/>
    </row>
    <row r="48" spans="1:6" ht="15.75" x14ac:dyDescent="0.25">
      <c r="A48" s="210" t="s">
        <v>48</v>
      </c>
      <c r="B48" s="211"/>
      <c r="C48" s="2"/>
      <c r="D48" s="1"/>
      <c r="E48" s="142">
        <v>7500</v>
      </c>
      <c r="F48" s="164"/>
    </row>
    <row r="49" spans="1:6" ht="15.75" x14ac:dyDescent="0.25">
      <c r="A49" s="210" t="s">
        <v>49</v>
      </c>
      <c r="B49" s="211"/>
      <c r="C49" s="2"/>
      <c r="D49" s="1"/>
      <c r="E49" s="142">
        <v>2500</v>
      </c>
      <c r="F49" s="164"/>
    </row>
    <row r="50" spans="1:6" ht="15.75" x14ac:dyDescent="0.25">
      <c r="A50" s="212" t="s">
        <v>122</v>
      </c>
      <c r="B50" s="213"/>
      <c r="C50" s="106"/>
      <c r="D50" s="107"/>
      <c r="E50" s="154">
        <v>0</v>
      </c>
      <c r="F50" s="164"/>
    </row>
    <row r="51" spans="1:6" ht="15.75" x14ac:dyDescent="0.25">
      <c r="A51" s="214" t="s">
        <v>123</v>
      </c>
      <c r="B51" s="214"/>
      <c r="C51" s="2">
        <v>4</v>
      </c>
      <c r="D51" s="1">
        <v>250</v>
      </c>
      <c r="E51" s="169">
        <f>C51*D51</f>
        <v>1000</v>
      </c>
      <c r="F51" s="183"/>
    </row>
    <row r="52" spans="1:6" ht="15.75" x14ac:dyDescent="0.25">
      <c r="A52" s="215" t="s">
        <v>123</v>
      </c>
      <c r="B52" s="215"/>
      <c r="C52" s="185">
        <v>4</v>
      </c>
      <c r="D52" s="186">
        <v>250</v>
      </c>
      <c r="E52" s="187">
        <f>C52*D52</f>
        <v>1000</v>
      </c>
      <c r="F52" s="183"/>
    </row>
    <row r="53" spans="1:6" ht="16.5" thickBot="1" x14ac:dyDescent="0.3">
      <c r="A53" s="175" t="s">
        <v>130</v>
      </c>
      <c r="B53" s="176"/>
      <c r="C53" s="100">
        <v>4</v>
      </c>
      <c r="D53" s="101">
        <v>125</v>
      </c>
      <c r="E53" s="184">
        <f>C53*D53</f>
        <v>500</v>
      </c>
      <c r="F53" s="183"/>
    </row>
    <row r="54" spans="1:6" ht="17.25" thickTop="1" thickBot="1" x14ac:dyDescent="0.3">
      <c r="A54" s="216" t="s">
        <v>53</v>
      </c>
      <c r="B54" s="217"/>
      <c r="C54" s="36"/>
      <c r="D54" s="26"/>
      <c r="E54" s="144">
        <f>SUM(E41:E53)</f>
        <v>37200</v>
      </c>
      <c r="F54" s="164"/>
    </row>
    <row r="55" spans="1:6" ht="15.75" x14ac:dyDescent="0.25">
      <c r="A55" s="200" t="s">
        <v>59</v>
      </c>
      <c r="B55" s="218"/>
      <c r="C55" s="19"/>
      <c r="D55" s="20"/>
      <c r="E55" s="140"/>
      <c r="F55" s="160"/>
    </row>
    <row r="56" spans="1:6" ht="15.75" x14ac:dyDescent="0.25">
      <c r="A56" s="190" t="s">
        <v>101</v>
      </c>
      <c r="B56" s="191"/>
      <c r="C56" s="108">
        <f>E17</f>
        <v>88</v>
      </c>
      <c r="D56" s="5">
        <v>600</v>
      </c>
      <c r="E56" s="155">
        <f>C56+D56</f>
        <v>688</v>
      </c>
      <c r="F56" s="164"/>
    </row>
    <row r="57" spans="1:6" ht="15.75" x14ac:dyDescent="0.25">
      <c r="A57" s="190" t="s">
        <v>13</v>
      </c>
      <c r="B57" s="191"/>
      <c r="C57" s="109">
        <f>E18</f>
        <v>81</v>
      </c>
      <c r="D57" s="4">
        <v>600</v>
      </c>
      <c r="E57" s="155">
        <f>C57+D57</f>
        <v>681</v>
      </c>
      <c r="F57" s="164"/>
    </row>
    <row r="58" spans="1:6" ht="15.75" x14ac:dyDescent="0.25">
      <c r="A58" s="190" t="s">
        <v>26</v>
      </c>
      <c r="B58" s="191"/>
      <c r="C58" s="109">
        <f>E19</f>
        <v>154</v>
      </c>
      <c r="D58" s="4">
        <v>699</v>
      </c>
      <c r="E58" s="155">
        <f>C58+D58</f>
        <v>853</v>
      </c>
      <c r="F58" s="164"/>
    </row>
    <row r="59" spans="1:6" ht="16.5" thickBot="1" x14ac:dyDescent="0.3">
      <c r="A59" s="192" t="s">
        <v>14</v>
      </c>
      <c r="B59" s="193"/>
      <c r="C59" s="110">
        <f>E20</f>
        <v>78</v>
      </c>
      <c r="D59" s="11">
        <v>676</v>
      </c>
      <c r="E59" s="147">
        <f>C59+D59</f>
        <v>754</v>
      </c>
      <c r="F59" s="164"/>
    </row>
    <row r="60" spans="1:6" ht="17.25" thickTop="1" thickBot="1" x14ac:dyDescent="0.3">
      <c r="A60" s="204" t="s">
        <v>58</v>
      </c>
      <c r="B60" s="205"/>
      <c r="C60" s="37"/>
      <c r="D60" s="38"/>
      <c r="E60" s="148">
        <f>SUM(E56:E59)</f>
        <v>2976</v>
      </c>
      <c r="F60" s="164"/>
    </row>
    <row r="61" spans="1:6" ht="15.75" x14ac:dyDescent="0.25">
      <c r="A61" s="200" t="s">
        <v>56</v>
      </c>
      <c r="B61" s="201"/>
      <c r="C61" s="111"/>
      <c r="D61" s="112"/>
      <c r="E61" s="156"/>
      <c r="F61" s="160"/>
    </row>
    <row r="62" spans="1:6" ht="15.75" x14ac:dyDescent="0.25">
      <c r="A62" s="206" t="s">
        <v>33</v>
      </c>
      <c r="B62" s="207"/>
      <c r="C62" s="113"/>
      <c r="D62" s="114"/>
      <c r="E62" s="141">
        <v>300</v>
      </c>
      <c r="F62" s="164"/>
    </row>
    <row r="63" spans="1:6" ht="15.75" x14ac:dyDescent="0.25">
      <c r="A63" s="190" t="s">
        <v>34</v>
      </c>
      <c r="B63" s="191"/>
      <c r="C63" s="95"/>
      <c r="D63" s="96"/>
      <c r="E63" s="142">
        <v>500</v>
      </c>
      <c r="F63" s="164"/>
    </row>
    <row r="64" spans="1:6" ht="15.75" x14ac:dyDescent="0.25">
      <c r="A64" s="190" t="s">
        <v>38</v>
      </c>
      <c r="B64" s="191"/>
      <c r="C64" s="95"/>
      <c r="D64" s="96"/>
      <c r="E64" s="142">
        <v>2000</v>
      </c>
      <c r="F64" s="164" t="s">
        <v>46</v>
      </c>
    </row>
    <row r="65" spans="1:7" ht="15.75" x14ac:dyDescent="0.25">
      <c r="A65" s="173" t="s">
        <v>131</v>
      </c>
      <c r="B65" s="174"/>
      <c r="C65" s="95"/>
      <c r="D65" s="96"/>
      <c r="E65" s="142">
        <v>325</v>
      </c>
      <c r="F65" s="164"/>
      <c r="G65" t="s">
        <v>132</v>
      </c>
    </row>
    <row r="66" spans="1:7" ht="15.75" x14ac:dyDescent="0.25">
      <c r="A66" s="190" t="s">
        <v>37</v>
      </c>
      <c r="B66" s="191"/>
      <c r="C66" s="95"/>
      <c r="D66" s="96"/>
      <c r="E66" s="142">
        <v>450</v>
      </c>
      <c r="F66" s="164"/>
    </row>
    <row r="67" spans="1:7" ht="15.75" x14ac:dyDescent="0.25">
      <c r="A67" s="190" t="s">
        <v>51</v>
      </c>
      <c r="B67" s="191"/>
      <c r="C67" s="95"/>
      <c r="D67" s="96"/>
      <c r="E67" s="142">
        <v>250</v>
      </c>
      <c r="F67" s="164"/>
    </row>
    <row r="68" spans="1:7" ht="15.75" x14ac:dyDescent="0.25">
      <c r="A68" s="190" t="s">
        <v>19</v>
      </c>
      <c r="B68" s="191"/>
      <c r="C68" s="95"/>
      <c r="D68" s="96"/>
      <c r="E68" s="142">
        <v>5000</v>
      </c>
      <c r="F68" s="164"/>
    </row>
    <row r="69" spans="1:7" ht="15.75" x14ac:dyDescent="0.25">
      <c r="A69" s="190" t="s">
        <v>50</v>
      </c>
      <c r="B69" s="191"/>
      <c r="C69" s="95"/>
      <c r="D69" s="96"/>
      <c r="E69" s="142">
        <v>600</v>
      </c>
      <c r="F69" s="164"/>
    </row>
    <row r="70" spans="1:7" ht="15.75" x14ac:dyDescent="0.25">
      <c r="A70" s="190" t="s">
        <v>35</v>
      </c>
      <c r="B70" s="191"/>
      <c r="C70" s="95"/>
      <c r="D70" s="96"/>
      <c r="E70" s="142">
        <v>1000</v>
      </c>
      <c r="F70" s="164"/>
    </row>
    <row r="71" spans="1:7" ht="15.75" x14ac:dyDescent="0.25">
      <c r="A71" s="190" t="s">
        <v>40</v>
      </c>
      <c r="B71" s="191"/>
      <c r="C71" s="95"/>
      <c r="D71" s="96"/>
      <c r="E71" s="142">
        <v>1000</v>
      </c>
      <c r="F71" s="164"/>
    </row>
    <row r="72" spans="1:7" ht="15.75" x14ac:dyDescent="0.25">
      <c r="A72" s="190" t="s">
        <v>75</v>
      </c>
      <c r="B72" s="191"/>
      <c r="C72" s="95"/>
      <c r="D72" s="96"/>
      <c r="E72" s="172">
        <v>500</v>
      </c>
      <c r="F72" s="164"/>
    </row>
    <row r="73" spans="1:7" ht="16.5" thickBot="1" x14ac:dyDescent="0.3">
      <c r="A73" s="192" t="s">
        <v>17</v>
      </c>
      <c r="B73" s="193"/>
      <c r="C73" s="100"/>
      <c r="D73" s="101"/>
      <c r="E73" s="143">
        <v>8500</v>
      </c>
      <c r="F73" s="164"/>
    </row>
    <row r="74" spans="1:7" ht="17.25" thickTop="1" thickBot="1" x14ac:dyDescent="0.3">
      <c r="A74" s="194" t="s">
        <v>54</v>
      </c>
      <c r="B74" s="195"/>
      <c r="C74" s="39"/>
      <c r="D74" s="40"/>
      <c r="E74" s="144">
        <f>SUM(E62:E73)</f>
        <v>20425</v>
      </c>
      <c r="F74" s="164"/>
    </row>
    <row r="75" spans="1:7" ht="15.75" x14ac:dyDescent="0.25">
      <c r="A75" s="200" t="s">
        <v>55</v>
      </c>
      <c r="B75" s="201"/>
      <c r="C75" s="115"/>
      <c r="D75" s="115"/>
      <c r="E75" s="157"/>
      <c r="F75" s="160"/>
    </row>
    <row r="76" spans="1:7" ht="15.75" x14ac:dyDescent="0.25">
      <c r="A76" s="190" t="s">
        <v>21</v>
      </c>
      <c r="B76" s="191"/>
      <c r="C76" s="95"/>
      <c r="D76" s="96"/>
      <c r="E76" s="142">
        <v>300</v>
      </c>
      <c r="F76" s="164"/>
    </row>
    <row r="77" spans="1:7" ht="15.75" x14ac:dyDescent="0.25">
      <c r="A77" s="173" t="s">
        <v>129</v>
      </c>
      <c r="B77" s="174"/>
      <c r="C77" s="95"/>
      <c r="D77" s="96"/>
      <c r="E77" s="142">
        <v>1000</v>
      </c>
      <c r="F77" s="164"/>
    </row>
    <row r="78" spans="1:7" ht="15.75" x14ac:dyDescent="0.25">
      <c r="A78" s="190" t="s">
        <v>124</v>
      </c>
      <c r="B78" s="191"/>
      <c r="C78" s="95"/>
      <c r="D78" s="96"/>
      <c r="E78" s="142">
        <v>2000</v>
      </c>
      <c r="F78" s="164"/>
    </row>
    <row r="79" spans="1:7" ht="15.75" x14ac:dyDescent="0.25">
      <c r="A79" s="190" t="s">
        <v>125</v>
      </c>
      <c r="B79" s="191"/>
      <c r="C79" s="95"/>
      <c r="D79" s="96"/>
      <c r="E79" s="142">
        <v>2000</v>
      </c>
      <c r="F79" s="164"/>
    </row>
    <row r="80" spans="1:7" ht="16.5" thickBot="1" x14ac:dyDescent="0.3">
      <c r="A80" s="192" t="s">
        <v>32</v>
      </c>
      <c r="B80" s="193"/>
      <c r="C80" s="100"/>
      <c r="D80" s="101"/>
      <c r="E80" s="143">
        <v>300</v>
      </c>
      <c r="F80" s="164"/>
    </row>
    <row r="81" spans="1:6" ht="17.25" thickTop="1" thickBot="1" x14ac:dyDescent="0.3">
      <c r="A81" s="194" t="s">
        <v>57</v>
      </c>
      <c r="B81" s="195"/>
      <c r="C81" s="39"/>
      <c r="D81" s="40"/>
      <c r="E81" s="144">
        <f>SUM(E76:E80)</f>
        <v>5600</v>
      </c>
      <c r="F81" s="164"/>
    </row>
    <row r="82" spans="1:6" ht="15.75" x14ac:dyDescent="0.25">
      <c r="A82" s="202" t="s">
        <v>60</v>
      </c>
      <c r="B82" s="203"/>
      <c r="C82" s="41"/>
      <c r="D82" s="42"/>
      <c r="E82" s="150"/>
      <c r="F82" s="160"/>
    </row>
    <row r="83" spans="1:6" ht="15.75" x14ac:dyDescent="0.25">
      <c r="A83" s="190" t="s">
        <v>41</v>
      </c>
      <c r="B83" s="191"/>
      <c r="C83" s="95">
        <v>80</v>
      </c>
      <c r="D83" s="96">
        <v>25</v>
      </c>
      <c r="E83" s="142">
        <f>C83*D83</f>
        <v>2000</v>
      </c>
      <c r="F83" s="164"/>
    </row>
    <row r="84" spans="1:6" ht="15.75" x14ac:dyDescent="0.25">
      <c r="A84" s="190" t="s">
        <v>18</v>
      </c>
      <c r="B84" s="191"/>
      <c r="C84" s="95"/>
      <c r="D84" s="96"/>
      <c r="E84" s="142">
        <v>1000</v>
      </c>
      <c r="F84" s="164"/>
    </row>
    <row r="85" spans="1:6" ht="15.75" x14ac:dyDescent="0.25">
      <c r="A85" s="190" t="s">
        <v>36</v>
      </c>
      <c r="B85" s="191"/>
      <c r="C85" s="95"/>
      <c r="D85" s="96"/>
      <c r="E85" s="142">
        <v>250</v>
      </c>
      <c r="F85" s="164"/>
    </row>
    <row r="86" spans="1:6" ht="16.5" thickBot="1" x14ac:dyDescent="0.3">
      <c r="A86" s="192" t="s">
        <v>39</v>
      </c>
      <c r="B86" s="193"/>
      <c r="C86" s="100"/>
      <c r="D86" s="101"/>
      <c r="E86" s="143">
        <v>300</v>
      </c>
      <c r="F86" s="164"/>
    </row>
    <row r="87" spans="1:6" ht="17.25" thickTop="1" thickBot="1" x14ac:dyDescent="0.3">
      <c r="A87" s="194" t="s">
        <v>61</v>
      </c>
      <c r="B87" s="195"/>
      <c r="C87" s="39"/>
      <c r="D87" s="40"/>
      <c r="E87" s="144">
        <f>SUM(E83:E86)</f>
        <v>3550</v>
      </c>
      <c r="F87" s="164"/>
    </row>
    <row r="88" spans="1:6" ht="15.75" x14ac:dyDescent="0.25">
      <c r="A88" s="196" t="s">
        <v>62</v>
      </c>
      <c r="B88" s="197"/>
      <c r="C88" s="98"/>
      <c r="D88" s="99"/>
      <c r="E88" s="140"/>
      <c r="F88" s="160"/>
    </row>
    <row r="89" spans="1:6" ht="15.75" x14ac:dyDescent="0.25">
      <c r="A89" s="190" t="s">
        <v>43</v>
      </c>
      <c r="B89" s="191"/>
      <c r="C89" s="113"/>
      <c r="D89" s="114"/>
      <c r="E89" s="141">
        <v>500</v>
      </c>
      <c r="F89" s="164"/>
    </row>
    <row r="90" spans="1:6" ht="15.75" x14ac:dyDescent="0.25">
      <c r="A90" s="190" t="s">
        <v>31</v>
      </c>
      <c r="B90" s="191"/>
      <c r="C90" s="95"/>
      <c r="D90" s="96"/>
      <c r="E90" s="142">
        <v>250</v>
      </c>
      <c r="F90" s="164"/>
    </row>
    <row r="91" spans="1:6" ht="15.75" x14ac:dyDescent="0.25">
      <c r="A91" s="190" t="s">
        <v>30</v>
      </c>
      <c r="B91" s="191"/>
      <c r="C91" s="95"/>
      <c r="D91" s="96"/>
      <c r="E91" s="142">
        <v>300</v>
      </c>
      <c r="F91" s="164"/>
    </row>
    <row r="92" spans="1:6" ht="16.5" thickBot="1" x14ac:dyDescent="0.3">
      <c r="A92" s="192" t="s">
        <v>42</v>
      </c>
      <c r="B92" s="193"/>
      <c r="C92" s="100"/>
      <c r="D92" s="101"/>
      <c r="E92" s="143">
        <v>500</v>
      </c>
      <c r="F92" s="164"/>
    </row>
    <row r="93" spans="1:6" ht="17.25" thickTop="1" thickBot="1" x14ac:dyDescent="0.3">
      <c r="A93" s="194" t="s">
        <v>63</v>
      </c>
      <c r="B93" s="195"/>
      <c r="C93" s="102"/>
      <c r="D93" s="103"/>
      <c r="E93" s="144">
        <f>SUM(E89:E92)</f>
        <v>1550</v>
      </c>
      <c r="F93" s="164"/>
    </row>
    <row r="94" spans="1:6" ht="16.5" thickBot="1" x14ac:dyDescent="0.3">
      <c r="A94" s="198" t="s">
        <v>44</v>
      </c>
      <c r="B94" s="199"/>
      <c r="C94" s="15"/>
      <c r="D94" s="16"/>
      <c r="E94" s="158">
        <f>E39+E54+E60+E74+E81+E87+E93</f>
        <v>74397</v>
      </c>
      <c r="F94" s="163"/>
    </row>
    <row r="95" spans="1:6" ht="16.5" thickBot="1" x14ac:dyDescent="0.3">
      <c r="A95" s="188" t="s">
        <v>74</v>
      </c>
      <c r="B95" s="189"/>
      <c r="C95" s="17"/>
      <c r="D95" s="18"/>
      <c r="E95" s="159">
        <f>E36-E94</f>
        <v>2449</v>
      </c>
      <c r="F95" s="162"/>
    </row>
    <row r="96" spans="1:6" ht="15.75" x14ac:dyDescent="0.25">
      <c r="A96" s="116"/>
      <c r="B96" s="116"/>
      <c r="C96" s="117"/>
      <c r="D96" s="118"/>
      <c r="E96" s="119"/>
    </row>
    <row r="97" spans="1:5" ht="15.75" x14ac:dyDescent="0.25">
      <c r="A97" t="s">
        <v>1</v>
      </c>
      <c r="B97" s="116"/>
      <c r="C97" s="117"/>
      <c r="D97" s="118"/>
      <c r="E97" s="119"/>
    </row>
    <row r="98" spans="1:5" ht="15.75" x14ac:dyDescent="0.25">
      <c r="A98" t="s">
        <v>3</v>
      </c>
      <c r="B98" s="116"/>
      <c r="C98" s="117"/>
      <c r="D98" s="118"/>
      <c r="E98" s="119"/>
    </row>
    <row r="99" spans="1:5" ht="15.75" x14ac:dyDescent="0.25">
      <c r="B99" s="116"/>
      <c r="C99" s="117"/>
      <c r="D99" s="118"/>
      <c r="E99" s="119"/>
    </row>
    <row r="100" spans="1:5" ht="15.75" x14ac:dyDescent="0.25">
      <c r="A100" t="s">
        <v>5</v>
      </c>
      <c r="B100" s="116"/>
      <c r="C100" s="117"/>
      <c r="D100" s="118"/>
      <c r="E100" s="119"/>
    </row>
  </sheetData>
  <mergeCells count="91">
    <mergeCell ref="A6:B6"/>
    <mergeCell ref="A1:E1"/>
    <mergeCell ref="A2:E2"/>
    <mergeCell ref="A3:E3"/>
    <mergeCell ref="A4:B4"/>
    <mergeCell ref="A5:B5"/>
    <mergeCell ref="A18:B18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31:B31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44:B44"/>
    <mergeCell ref="A32:B32"/>
    <mergeCell ref="A33:B33"/>
    <mergeCell ref="A34:B34"/>
    <mergeCell ref="A35:B35"/>
    <mergeCell ref="A36:B36"/>
    <mergeCell ref="A37:B37"/>
    <mergeCell ref="A38:E38"/>
    <mergeCell ref="A40:B40"/>
    <mergeCell ref="A41:B41"/>
    <mergeCell ref="A42:B42"/>
    <mergeCell ref="A43:B43"/>
    <mergeCell ref="A57:B57"/>
    <mergeCell ref="A45:B45"/>
    <mergeCell ref="A46:B46"/>
    <mergeCell ref="A47:B47"/>
    <mergeCell ref="A48:B48"/>
    <mergeCell ref="A49:B49"/>
    <mergeCell ref="A50:B50"/>
    <mergeCell ref="A51:B51"/>
    <mergeCell ref="A52:B52"/>
    <mergeCell ref="A54:B54"/>
    <mergeCell ref="A55:B55"/>
    <mergeCell ref="A56:B56"/>
    <mergeCell ref="A70:B70"/>
    <mergeCell ref="A58:B58"/>
    <mergeCell ref="A59:B59"/>
    <mergeCell ref="A60:B60"/>
    <mergeCell ref="A61:B61"/>
    <mergeCell ref="A62:B62"/>
    <mergeCell ref="A63:B63"/>
    <mergeCell ref="A64:B64"/>
    <mergeCell ref="A66:B66"/>
    <mergeCell ref="A67:B67"/>
    <mergeCell ref="A68:B68"/>
    <mergeCell ref="A69:B69"/>
    <mergeCell ref="A83:B83"/>
    <mergeCell ref="A71:B71"/>
    <mergeCell ref="A72:B72"/>
    <mergeCell ref="A73:B73"/>
    <mergeCell ref="A74:B74"/>
    <mergeCell ref="A75:B75"/>
    <mergeCell ref="A76:B76"/>
    <mergeCell ref="A78:B78"/>
    <mergeCell ref="A79:B79"/>
    <mergeCell ref="A80:B80"/>
    <mergeCell ref="A81:B81"/>
    <mergeCell ref="A82:B82"/>
    <mergeCell ref="A95:B95"/>
    <mergeCell ref="A84:B84"/>
    <mergeCell ref="A85:B85"/>
    <mergeCell ref="A86:B86"/>
    <mergeCell ref="A87:B87"/>
    <mergeCell ref="A88:B88"/>
    <mergeCell ref="A89:B89"/>
    <mergeCell ref="A90:B90"/>
    <mergeCell ref="A91:B91"/>
    <mergeCell ref="A92:B92"/>
    <mergeCell ref="A93:B93"/>
    <mergeCell ref="A94:B94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3B76F-EC25-F44C-9C7B-B52EAD40E102}">
  <sheetPr>
    <pageSetUpPr fitToPage="1"/>
  </sheetPr>
  <dimension ref="B3:U121"/>
  <sheetViews>
    <sheetView tabSelected="1" topLeftCell="A51" workbookViewId="0">
      <selection activeCell="E9" sqref="E9"/>
    </sheetView>
    <sheetView workbookViewId="1">
      <selection activeCell="Q83" sqref="Q83"/>
    </sheetView>
  </sheetViews>
  <sheetFormatPr defaultColWidth="10.85546875" defaultRowHeight="15" x14ac:dyDescent="0.25"/>
  <cols>
    <col min="2" max="2" width="29.7109375" customWidth="1"/>
    <col min="3" max="4" width="12.7109375" style="120" customWidth="1"/>
    <col min="5" max="5" width="14.85546875" customWidth="1"/>
    <col min="6" max="6" width="27.28515625" customWidth="1"/>
    <col min="7" max="8" width="12.7109375" style="120" customWidth="1"/>
    <col min="9" max="9" width="14.85546875" customWidth="1"/>
    <col min="10" max="10" width="29.42578125" customWidth="1"/>
    <col min="11" max="12" width="12.7109375" style="120" customWidth="1"/>
    <col min="13" max="13" width="14.85546875" customWidth="1"/>
    <col min="14" max="14" width="29.42578125" customWidth="1"/>
    <col min="15" max="16" width="12.7109375" customWidth="1"/>
    <col min="17" max="17" width="14.85546875" customWidth="1"/>
    <col min="18" max="18" width="29.42578125" customWidth="1"/>
    <col min="19" max="20" width="12.7109375" customWidth="1"/>
    <col min="21" max="21" width="14.85546875" customWidth="1"/>
  </cols>
  <sheetData>
    <row r="3" spans="2:13" ht="15.75" thickBot="1" x14ac:dyDescent="0.3"/>
    <row r="4" spans="2:13" ht="15.75" thickBot="1" x14ac:dyDescent="0.3">
      <c r="B4" s="237" t="s">
        <v>80</v>
      </c>
      <c r="C4" s="238"/>
      <c r="D4" s="238"/>
      <c r="E4" s="238"/>
      <c r="F4" s="240" t="s">
        <v>81</v>
      </c>
      <c r="G4" s="241"/>
      <c r="H4" s="241"/>
      <c r="I4" s="241"/>
      <c r="J4" s="242" t="s">
        <v>91</v>
      </c>
      <c r="K4" s="243"/>
      <c r="L4" s="243"/>
      <c r="M4" s="244"/>
    </row>
    <row r="5" spans="2:13" s="138" customFormat="1" ht="15.75" thickBot="1" x14ac:dyDescent="0.3">
      <c r="B5" s="49" t="s">
        <v>105</v>
      </c>
      <c r="C5" s="50" t="s">
        <v>102</v>
      </c>
      <c r="D5" s="50" t="s">
        <v>103</v>
      </c>
      <c r="E5" s="83" t="s">
        <v>104</v>
      </c>
      <c r="F5" s="81" t="s">
        <v>105</v>
      </c>
      <c r="G5" s="52" t="s">
        <v>102</v>
      </c>
      <c r="H5" s="52" t="s">
        <v>103</v>
      </c>
      <c r="I5" s="80" t="s">
        <v>104</v>
      </c>
      <c r="J5" s="77" t="s">
        <v>105</v>
      </c>
      <c r="K5" s="78" t="s">
        <v>102</v>
      </c>
      <c r="L5" s="78" t="s">
        <v>103</v>
      </c>
      <c r="M5" s="79" t="s">
        <v>104</v>
      </c>
    </row>
    <row r="6" spans="2:13" x14ac:dyDescent="0.25">
      <c r="B6" s="47" t="s">
        <v>106</v>
      </c>
      <c r="C6" s="178"/>
      <c r="D6" s="178"/>
      <c r="E6" s="48">
        <v>2000</v>
      </c>
      <c r="F6" s="47" t="s">
        <v>106</v>
      </c>
      <c r="G6" s="178"/>
      <c r="H6" s="178" t="s">
        <v>46</v>
      </c>
      <c r="I6" s="48">
        <v>2000</v>
      </c>
      <c r="J6" s="47" t="s">
        <v>106</v>
      </c>
      <c r="K6" s="177"/>
      <c r="L6" s="177" t="s">
        <v>46</v>
      </c>
      <c r="M6" s="84">
        <v>10521.15</v>
      </c>
    </row>
    <row r="7" spans="2:13" x14ac:dyDescent="0.25">
      <c r="B7" s="47" t="s">
        <v>114</v>
      </c>
      <c r="C7" s="121"/>
      <c r="D7" s="121"/>
      <c r="E7" s="48">
        <f>E6-C7+D7</f>
        <v>2000</v>
      </c>
      <c r="F7" s="47" t="s">
        <v>114</v>
      </c>
      <c r="G7" s="121"/>
      <c r="H7" s="121"/>
      <c r="I7" s="48">
        <f>I6-G7+H7</f>
        <v>2000</v>
      </c>
      <c r="J7" s="47" t="s">
        <v>114</v>
      </c>
      <c r="K7" s="133"/>
      <c r="L7" s="133"/>
      <c r="M7" s="84">
        <f>M6-K7+L7</f>
        <v>10521.15</v>
      </c>
    </row>
    <row r="8" spans="2:13" x14ac:dyDescent="0.25">
      <c r="B8" s="47" t="s">
        <v>115</v>
      </c>
      <c r="C8" s="121"/>
      <c r="D8" s="121"/>
      <c r="E8" s="48">
        <f t="shared" ref="E8:E19" si="0">E7-C8+D8</f>
        <v>2000</v>
      </c>
      <c r="F8" s="47" t="s">
        <v>115</v>
      </c>
      <c r="G8" s="121"/>
      <c r="H8" s="121"/>
      <c r="I8" s="48">
        <f t="shared" ref="I8:I19" si="1">I7-G8+H8</f>
        <v>2000</v>
      </c>
      <c r="J8" s="47" t="s">
        <v>115</v>
      </c>
      <c r="K8" s="133"/>
      <c r="L8" s="133"/>
      <c r="M8" s="84">
        <f t="shared" ref="M8:M19" si="2">M7-K8+L8</f>
        <v>10521.15</v>
      </c>
    </row>
    <row r="9" spans="2:13" x14ac:dyDescent="0.25">
      <c r="B9" s="47" t="s">
        <v>116</v>
      </c>
      <c r="C9" s="121"/>
      <c r="D9" s="121"/>
      <c r="E9" s="48">
        <f t="shared" si="0"/>
        <v>2000</v>
      </c>
      <c r="F9" s="47" t="s">
        <v>116</v>
      </c>
      <c r="G9" s="121"/>
      <c r="H9" s="121"/>
      <c r="I9" s="48">
        <f t="shared" si="1"/>
        <v>2000</v>
      </c>
      <c r="J9" s="47" t="s">
        <v>116</v>
      </c>
      <c r="K9" s="133"/>
      <c r="L9" s="133"/>
      <c r="M9" s="84">
        <f t="shared" si="2"/>
        <v>10521.15</v>
      </c>
    </row>
    <row r="10" spans="2:13" x14ac:dyDescent="0.25">
      <c r="B10" s="47" t="s">
        <v>117</v>
      </c>
      <c r="C10" s="121"/>
      <c r="D10" s="121"/>
      <c r="E10" s="48">
        <f t="shared" si="0"/>
        <v>2000</v>
      </c>
      <c r="F10" s="47" t="s">
        <v>117</v>
      </c>
      <c r="G10" s="121"/>
      <c r="H10" s="121"/>
      <c r="I10" s="48">
        <f t="shared" si="1"/>
        <v>2000</v>
      </c>
      <c r="J10" s="47" t="s">
        <v>117</v>
      </c>
      <c r="K10" s="133"/>
      <c r="L10" s="133"/>
      <c r="M10" s="84">
        <f t="shared" si="2"/>
        <v>10521.15</v>
      </c>
    </row>
    <row r="11" spans="2:13" x14ac:dyDescent="0.25">
      <c r="B11" s="47" t="s">
        <v>118</v>
      </c>
      <c r="C11" s="121"/>
      <c r="D11" s="121"/>
      <c r="E11" s="48">
        <f t="shared" si="0"/>
        <v>2000</v>
      </c>
      <c r="F11" s="47" t="s">
        <v>126</v>
      </c>
      <c r="G11" s="121"/>
      <c r="H11" s="121"/>
      <c r="I11" s="48">
        <f t="shared" si="1"/>
        <v>2000</v>
      </c>
      <c r="J11" s="47" t="s">
        <v>126</v>
      </c>
      <c r="K11" s="133"/>
      <c r="L11" s="133"/>
      <c r="M11" s="84">
        <f t="shared" si="2"/>
        <v>10521.15</v>
      </c>
    </row>
    <row r="12" spans="2:13" x14ac:dyDescent="0.25">
      <c r="B12" s="54" t="s">
        <v>107</v>
      </c>
      <c r="C12" s="121"/>
      <c r="D12" s="122"/>
      <c r="E12" s="48">
        <f t="shared" si="0"/>
        <v>2000</v>
      </c>
      <c r="F12" s="54" t="s">
        <v>107</v>
      </c>
      <c r="G12" s="122"/>
      <c r="H12" s="122"/>
      <c r="I12" s="48">
        <f t="shared" si="1"/>
        <v>2000</v>
      </c>
      <c r="J12" s="54" t="s">
        <v>107</v>
      </c>
      <c r="K12" s="134"/>
      <c r="L12" s="134"/>
      <c r="M12" s="84">
        <f t="shared" si="2"/>
        <v>10521.15</v>
      </c>
    </row>
    <row r="13" spans="2:13" x14ac:dyDescent="0.25">
      <c r="B13" s="43" t="s">
        <v>108</v>
      </c>
      <c r="C13" s="121"/>
      <c r="D13" s="122"/>
      <c r="E13" s="48">
        <f t="shared" si="0"/>
        <v>2000</v>
      </c>
      <c r="F13" s="43" t="s">
        <v>108</v>
      </c>
      <c r="G13" s="122"/>
      <c r="H13" s="122"/>
      <c r="I13" s="48">
        <f t="shared" si="1"/>
        <v>2000</v>
      </c>
      <c r="J13" s="43" t="s">
        <v>108</v>
      </c>
      <c r="K13" s="134"/>
      <c r="L13" s="134"/>
      <c r="M13" s="84">
        <f t="shared" si="2"/>
        <v>10521.15</v>
      </c>
    </row>
    <row r="14" spans="2:13" x14ac:dyDescent="0.25">
      <c r="B14" s="43" t="s">
        <v>109</v>
      </c>
      <c r="C14" s="122"/>
      <c r="D14" s="122"/>
      <c r="E14" s="48">
        <f t="shared" si="0"/>
        <v>2000</v>
      </c>
      <c r="F14" s="43" t="s">
        <v>109</v>
      </c>
      <c r="G14" s="122"/>
      <c r="H14" s="122"/>
      <c r="I14" s="48">
        <f t="shared" si="1"/>
        <v>2000</v>
      </c>
      <c r="J14" s="43" t="s">
        <v>109</v>
      </c>
      <c r="K14" s="134"/>
      <c r="L14" s="134"/>
      <c r="M14" s="84">
        <f t="shared" si="2"/>
        <v>10521.15</v>
      </c>
    </row>
    <row r="15" spans="2:13" x14ac:dyDescent="0.25">
      <c r="B15" s="43" t="s">
        <v>110</v>
      </c>
      <c r="C15" s="122"/>
      <c r="D15" s="122"/>
      <c r="E15" s="48">
        <f t="shared" si="0"/>
        <v>2000</v>
      </c>
      <c r="F15" s="43" t="s">
        <v>110</v>
      </c>
      <c r="G15" s="122"/>
      <c r="H15" s="122"/>
      <c r="I15" s="48">
        <f t="shared" si="1"/>
        <v>2000</v>
      </c>
      <c r="J15" s="43" t="s">
        <v>110</v>
      </c>
      <c r="K15" s="134"/>
      <c r="L15" s="134"/>
      <c r="M15" s="84">
        <f t="shared" si="2"/>
        <v>10521.15</v>
      </c>
    </row>
    <row r="16" spans="2:13" x14ac:dyDescent="0.25">
      <c r="B16" s="43" t="s">
        <v>111</v>
      </c>
      <c r="C16" s="122"/>
      <c r="D16" s="122"/>
      <c r="E16" s="48">
        <f t="shared" si="0"/>
        <v>2000</v>
      </c>
      <c r="F16" s="43" t="s">
        <v>111</v>
      </c>
      <c r="G16" s="122"/>
      <c r="H16" s="122"/>
      <c r="I16" s="48">
        <f t="shared" si="1"/>
        <v>2000</v>
      </c>
      <c r="J16" s="43" t="s">
        <v>111</v>
      </c>
      <c r="K16" s="134"/>
      <c r="L16" s="134"/>
      <c r="M16" s="84">
        <f t="shared" si="2"/>
        <v>10521.15</v>
      </c>
    </row>
    <row r="17" spans="2:13" x14ac:dyDescent="0.25">
      <c r="B17" s="43" t="s">
        <v>112</v>
      </c>
      <c r="C17" s="122"/>
      <c r="D17" s="122"/>
      <c r="E17" s="48">
        <f t="shared" si="0"/>
        <v>2000</v>
      </c>
      <c r="F17" s="43" t="s">
        <v>112</v>
      </c>
      <c r="G17" s="122"/>
      <c r="H17" s="122"/>
      <c r="I17" s="48">
        <f t="shared" si="1"/>
        <v>2000</v>
      </c>
      <c r="J17" s="43" t="s">
        <v>112</v>
      </c>
      <c r="K17" s="134"/>
      <c r="L17" s="134"/>
      <c r="M17" s="84">
        <f t="shared" si="2"/>
        <v>10521.15</v>
      </c>
    </row>
    <row r="18" spans="2:13" x14ac:dyDescent="0.25">
      <c r="B18" s="43" t="s">
        <v>113</v>
      </c>
      <c r="C18" s="122"/>
      <c r="D18" s="122"/>
      <c r="E18" s="48">
        <f t="shared" si="0"/>
        <v>2000</v>
      </c>
      <c r="F18" s="43" t="s">
        <v>113</v>
      </c>
      <c r="G18" s="122"/>
      <c r="H18" s="122"/>
      <c r="I18" s="48">
        <f t="shared" si="1"/>
        <v>2000</v>
      </c>
      <c r="J18" s="43" t="s">
        <v>113</v>
      </c>
      <c r="K18" s="134"/>
      <c r="L18" s="134"/>
      <c r="M18" s="92">
        <f t="shared" si="2"/>
        <v>10521.15</v>
      </c>
    </row>
    <row r="19" spans="2:13" ht="15.75" thickBot="1" x14ac:dyDescent="0.3">
      <c r="B19" s="55" t="s">
        <v>119</v>
      </c>
      <c r="C19" s="123"/>
      <c r="D19" s="123"/>
      <c r="E19" s="91">
        <f t="shared" si="0"/>
        <v>2000</v>
      </c>
      <c r="F19" s="55" t="s">
        <v>119</v>
      </c>
      <c r="G19" s="123"/>
      <c r="H19" s="123"/>
      <c r="I19" s="91">
        <f t="shared" si="1"/>
        <v>2000</v>
      </c>
      <c r="J19" s="55" t="s">
        <v>119</v>
      </c>
      <c r="K19" s="135"/>
      <c r="L19" s="135"/>
      <c r="M19" s="93">
        <f t="shared" si="2"/>
        <v>10521.15</v>
      </c>
    </row>
    <row r="20" spans="2:13" ht="16.5" thickTop="1" thickBot="1" x14ac:dyDescent="0.3">
      <c r="B20" s="45" t="s">
        <v>94</v>
      </c>
      <c r="C20" s="126">
        <f>SUM(C6:C19)</f>
        <v>0</v>
      </c>
      <c r="D20" s="126">
        <f>SUM(D7:D19)</f>
        <v>0</v>
      </c>
      <c r="E20" s="67">
        <f>E19</f>
        <v>2000</v>
      </c>
      <c r="F20" s="82" t="s">
        <v>94</v>
      </c>
      <c r="G20" s="124">
        <f>SUM(G7:G19)</f>
        <v>0</v>
      </c>
      <c r="H20" s="124">
        <f>SUM(H7:H19)</f>
        <v>0</v>
      </c>
      <c r="I20" s="67">
        <f>I19</f>
        <v>2000</v>
      </c>
      <c r="J20" s="82" t="s">
        <v>94</v>
      </c>
      <c r="K20" s="136">
        <f>SUM(K7:K19)</f>
        <v>0</v>
      </c>
      <c r="L20" s="137">
        <f>SUM(L7:L19)</f>
        <v>0</v>
      </c>
      <c r="M20" s="85">
        <f>M19</f>
        <v>10521.15</v>
      </c>
    </row>
    <row r="21" spans="2:13" x14ac:dyDescent="0.25">
      <c r="E21" t="s">
        <v>46</v>
      </c>
      <c r="I21" t="s">
        <v>46</v>
      </c>
      <c r="L21" s="120" t="s">
        <v>46</v>
      </c>
      <c r="M21" t="s">
        <v>46</v>
      </c>
    </row>
    <row r="22" spans="2:13" ht="15.75" thickBot="1" x14ac:dyDescent="0.3"/>
    <row r="23" spans="2:13" ht="15.75" thickBot="1" x14ac:dyDescent="0.3">
      <c r="B23" s="237" t="s">
        <v>82</v>
      </c>
      <c r="C23" s="238"/>
      <c r="D23" s="238"/>
      <c r="E23" s="239"/>
      <c r="F23" s="237" t="s">
        <v>76</v>
      </c>
      <c r="G23" s="238"/>
      <c r="H23" s="238"/>
      <c r="I23" s="239"/>
    </row>
    <row r="24" spans="2:13" s="138" customFormat="1" ht="15.75" thickBot="1" x14ac:dyDescent="0.3">
      <c r="B24" s="49" t="s">
        <v>105</v>
      </c>
      <c r="C24" s="50" t="s">
        <v>102</v>
      </c>
      <c r="D24" s="50" t="s">
        <v>103</v>
      </c>
      <c r="E24" s="51" t="s">
        <v>104</v>
      </c>
      <c r="F24" s="49" t="s">
        <v>105</v>
      </c>
      <c r="G24" s="50" t="s">
        <v>102</v>
      </c>
      <c r="H24" s="50" t="s">
        <v>103</v>
      </c>
      <c r="I24" s="51" t="s">
        <v>104</v>
      </c>
    </row>
    <row r="25" spans="2:13" x14ac:dyDescent="0.25">
      <c r="B25" s="47" t="s">
        <v>106</v>
      </c>
      <c r="C25" s="179"/>
      <c r="D25" s="180"/>
      <c r="E25" s="44">
        <v>9112.93</v>
      </c>
      <c r="F25" s="47" t="s">
        <v>106</v>
      </c>
      <c r="G25" s="179"/>
      <c r="H25" s="180"/>
      <c r="I25" s="44">
        <v>4507.3999999999996</v>
      </c>
    </row>
    <row r="26" spans="2:13" x14ac:dyDescent="0.25">
      <c r="B26" s="47" t="s">
        <v>114</v>
      </c>
      <c r="C26" s="56"/>
      <c r="D26" s="57"/>
      <c r="E26" s="44">
        <f>E25-C26+D26</f>
        <v>9112.93</v>
      </c>
      <c r="F26" s="47" t="s">
        <v>114</v>
      </c>
      <c r="G26" s="56"/>
      <c r="H26" s="57"/>
      <c r="I26" s="44">
        <f>I25-G26+H26</f>
        <v>4507.3999999999996</v>
      </c>
    </row>
    <row r="27" spans="2:13" x14ac:dyDescent="0.25">
      <c r="B27" s="47" t="s">
        <v>115</v>
      </c>
      <c r="C27" s="56"/>
      <c r="D27" s="57"/>
      <c r="E27" s="44">
        <f t="shared" ref="E27:E38" si="3">E26-C27+D27</f>
        <v>9112.93</v>
      </c>
      <c r="F27" s="47" t="s">
        <v>115</v>
      </c>
      <c r="G27" s="56"/>
      <c r="H27" s="57"/>
      <c r="I27" s="44">
        <f t="shared" ref="I27:I38" si="4">I26-G27+H27</f>
        <v>4507.3999999999996</v>
      </c>
    </row>
    <row r="28" spans="2:13" x14ac:dyDescent="0.25">
      <c r="B28" s="47" t="s">
        <v>116</v>
      </c>
      <c r="C28" s="56"/>
      <c r="D28" s="57"/>
      <c r="E28" s="44">
        <f t="shared" si="3"/>
        <v>9112.93</v>
      </c>
      <c r="F28" s="47" t="s">
        <v>116</v>
      </c>
      <c r="G28" s="56"/>
      <c r="H28" s="57"/>
      <c r="I28" s="44">
        <f t="shared" si="4"/>
        <v>4507.3999999999996</v>
      </c>
    </row>
    <row r="29" spans="2:13" x14ac:dyDescent="0.25">
      <c r="B29" s="47" t="s">
        <v>117</v>
      </c>
      <c r="C29" s="56"/>
      <c r="D29" s="57"/>
      <c r="E29" s="44">
        <f t="shared" si="3"/>
        <v>9112.93</v>
      </c>
      <c r="F29" s="47" t="s">
        <v>117</v>
      </c>
      <c r="G29" s="56"/>
      <c r="H29" s="57"/>
      <c r="I29" s="44">
        <f t="shared" si="4"/>
        <v>4507.3999999999996</v>
      </c>
    </row>
    <row r="30" spans="2:13" x14ac:dyDescent="0.25">
      <c r="B30" s="47" t="s">
        <v>126</v>
      </c>
      <c r="C30" s="56"/>
      <c r="D30" s="57"/>
      <c r="E30" s="44">
        <f t="shared" si="3"/>
        <v>9112.93</v>
      </c>
      <c r="F30" s="47" t="s">
        <v>126</v>
      </c>
      <c r="G30" s="56"/>
      <c r="H30" s="57"/>
      <c r="I30" s="44">
        <f t="shared" si="4"/>
        <v>4507.3999999999996</v>
      </c>
    </row>
    <row r="31" spans="2:13" x14ac:dyDescent="0.25">
      <c r="B31" s="54" t="s">
        <v>107</v>
      </c>
      <c r="C31" s="56"/>
      <c r="D31" s="57"/>
      <c r="E31" s="44">
        <f t="shared" si="3"/>
        <v>9112.93</v>
      </c>
      <c r="F31" s="54" t="s">
        <v>107</v>
      </c>
      <c r="G31" s="56"/>
      <c r="H31" s="57"/>
      <c r="I31" s="44">
        <f t="shared" si="4"/>
        <v>4507.3999999999996</v>
      </c>
    </row>
    <row r="32" spans="2:13" x14ac:dyDescent="0.25">
      <c r="B32" s="43" t="s">
        <v>108</v>
      </c>
      <c r="C32" s="56"/>
      <c r="D32" s="57"/>
      <c r="E32" s="44">
        <f t="shared" si="3"/>
        <v>9112.93</v>
      </c>
      <c r="F32" s="43" t="s">
        <v>108</v>
      </c>
      <c r="G32" s="56"/>
      <c r="H32" s="57"/>
      <c r="I32" s="44">
        <f t="shared" si="4"/>
        <v>4507.3999999999996</v>
      </c>
    </row>
    <row r="33" spans="2:12" x14ac:dyDescent="0.25">
      <c r="B33" s="43" t="s">
        <v>109</v>
      </c>
      <c r="C33" s="56"/>
      <c r="D33" s="57"/>
      <c r="E33" s="44">
        <f t="shared" si="3"/>
        <v>9112.93</v>
      </c>
      <c r="F33" s="43" t="s">
        <v>109</v>
      </c>
      <c r="G33" s="56"/>
      <c r="H33" s="57"/>
      <c r="I33" s="44">
        <f t="shared" si="4"/>
        <v>4507.3999999999996</v>
      </c>
      <c r="L33" s="120" t="s">
        <v>46</v>
      </c>
    </row>
    <row r="34" spans="2:12" x14ac:dyDescent="0.25">
      <c r="B34" s="43" t="s">
        <v>110</v>
      </c>
      <c r="C34" s="56"/>
      <c r="D34" s="57"/>
      <c r="E34" s="44">
        <f t="shared" si="3"/>
        <v>9112.93</v>
      </c>
      <c r="F34" s="43" t="s">
        <v>110</v>
      </c>
      <c r="G34" s="56"/>
      <c r="H34" s="57"/>
      <c r="I34" s="44">
        <f t="shared" si="4"/>
        <v>4507.3999999999996</v>
      </c>
    </row>
    <row r="35" spans="2:12" x14ac:dyDescent="0.25">
      <c r="B35" s="43" t="s">
        <v>111</v>
      </c>
      <c r="C35" s="56"/>
      <c r="D35" s="57"/>
      <c r="E35" s="44">
        <f t="shared" si="3"/>
        <v>9112.93</v>
      </c>
      <c r="F35" s="43" t="s">
        <v>111</v>
      </c>
      <c r="G35" s="56"/>
      <c r="H35" s="57"/>
      <c r="I35" s="44">
        <f t="shared" si="4"/>
        <v>4507.3999999999996</v>
      </c>
    </row>
    <row r="36" spans="2:12" x14ac:dyDescent="0.25">
      <c r="B36" s="43" t="s">
        <v>112</v>
      </c>
      <c r="C36" s="56"/>
      <c r="D36" s="57"/>
      <c r="E36" s="44">
        <f t="shared" si="3"/>
        <v>9112.93</v>
      </c>
      <c r="F36" s="43" t="s">
        <v>112</v>
      </c>
      <c r="G36" s="56"/>
      <c r="H36" s="57"/>
      <c r="I36" s="44">
        <f t="shared" si="4"/>
        <v>4507.3999999999996</v>
      </c>
    </row>
    <row r="37" spans="2:12" x14ac:dyDescent="0.25">
      <c r="B37" s="43" t="s">
        <v>113</v>
      </c>
      <c r="C37" s="56"/>
      <c r="D37" s="57"/>
      <c r="E37" s="44">
        <f t="shared" si="3"/>
        <v>9112.93</v>
      </c>
      <c r="F37" s="43" t="s">
        <v>113</v>
      </c>
      <c r="G37" s="56"/>
      <c r="H37" s="57"/>
      <c r="I37" s="44">
        <f t="shared" si="4"/>
        <v>4507.3999999999996</v>
      </c>
    </row>
    <row r="38" spans="2:12" ht="15.75" thickBot="1" x14ac:dyDescent="0.3">
      <c r="B38" s="55" t="s">
        <v>119</v>
      </c>
      <c r="C38" s="58"/>
      <c r="D38" s="59"/>
      <c r="E38" s="91">
        <f t="shared" si="3"/>
        <v>9112.93</v>
      </c>
      <c r="F38" s="55" t="s">
        <v>119</v>
      </c>
      <c r="G38" s="58"/>
      <c r="H38" s="59"/>
      <c r="I38" s="91">
        <f t="shared" si="4"/>
        <v>4507.3999999999996</v>
      </c>
    </row>
    <row r="39" spans="2:12" ht="16.5" thickTop="1" thickBot="1" x14ac:dyDescent="0.3">
      <c r="B39" s="45" t="s">
        <v>94</v>
      </c>
      <c r="C39" s="60">
        <f>SUM(C26:C38)</f>
        <v>0</v>
      </c>
      <c r="D39" s="61">
        <f>SUM(D26:D38)</f>
        <v>0</v>
      </c>
      <c r="E39" s="53">
        <f>E38</f>
        <v>9112.93</v>
      </c>
      <c r="F39" s="45" t="s">
        <v>94</v>
      </c>
      <c r="G39" s="60">
        <f>SUM(G26:G38)</f>
        <v>0</v>
      </c>
      <c r="H39" s="61">
        <f>SUM(H26:H38)</f>
        <v>0</v>
      </c>
      <c r="I39" s="68">
        <f>I38</f>
        <v>4507.3999999999996</v>
      </c>
    </row>
    <row r="40" spans="2:12" x14ac:dyDescent="0.25">
      <c r="E40" t="s">
        <v>46</v>
      </c>
      <c r="I40" t="s">
        <v>46</v>
      </c>
    </row>
    <row r="41" spans="2:12" ht="15.75" thickBot="1" x14ac:dyDescent="0.3"/>
    <row r="42" spans="2:12" ht="15.75" thickBot="1" x14ac:dyDescent="0.3">
      <c r="B42" s="237" t="s">
        <v>83</v>
      </c>
      <c r="C42" s="238"/>
      <c r="D42" s="238"/>
      <c r="E42" s="239"/>
      <c r="F42" s="237" t="s">
        <v>77</v>
      </c>
      <c r="G42" s="238"/>
      <c r="H42" s="238"/>
      <c r="I42" s="239"/>
    </row>
    <row r="43" spans="2:12" s="138" customFormat="1" ht="15.75" thickBot="1" x14ac:dyDescent="0.3">
      <c r="B43" s="49" t="s">
        <v>105</v>
      </c>
      <c r="C43" s="50" t="s">
        <v>102</v>
      </c>
      <c r="D43" s="50" t="s">
        <v>103</v>
      </c>
      <c r="E43" s="51" t="s">
        <v>104</v>
      </c>
      <c r="F43" s="49" t="s">
        <v>105</v>
      </c>
      <c r="G43" s="50" t="s">
        <v>102</v>
      </c>
      <c r="H43" s="50" t="s">
        <v>103</v>
      </c>
      <c r="I43" s="51" t="s">
        <v>104</v>
      </c>
    </row>
    <row r="44" spans="2:12" x14ac:dyDescent="0.25">
      <c r="B44" s="47" t="s">
        <v>106</v>
      </c>
      <c r="C44" s="179"/>
      <c r="D44" s="180"/>
      <c r="E44" s="44">
        <v>1773.39</v>
      </c>
      <c r="F44" s="47" t="s">
        <v>106</v>
      </c>
      <c r="G44" s="181" t="s">
        <v>46</v>
      </c>
      <c r="H44" s="182"/>
      <c r="I44" s="44">
        <v>500</v>
      </c>
    </row>
    <row r="45" spans="2:12" x14ac:dyDescent="0.25">
      <c r="B45" s="47" t="s">
        <v>114</v>
      </c>
      <c r="C45" s="56"/>
      <c r="D45" s="57"/>
      <c r="E45" s="44">
        <f>E44-C45+D45</f>
        <v>1773.39</v>
      </c>
      <c r="F45" s="47" t="s">
        <v>114</v>
      </c>
      <c r="G45" s="56"/>
      <c r="H45" s="57"/>
      <c r="I45" s="44">
        <f>I44-G45+H45</f>
        <v>500</v>
      </c>
    </row>
    <row r="46" spans="2:12" x14ac:dyDescent="0.25">
      <c r="B46" s="47" t="s">
        <v>115</v>
      </c>
      <c r="C46" s="56"/>
      <c r="D46" s="57"/>
      <c r="E46" s="44">
        <f t="shared" ref="E46:E57" si="5">E45-C46+D46</f>
        <v>1773.39</v>
      </c>
      <c r="F46" s="47" t="s">
        <v>115</v>
      </c>
      <c r="G46" s="56"/>
      <c r="H46" s="57"/>
      <c r="I46" s="44">
        <f t="shared" ref="I46:I57" si="6">I45-G46+H46</f>
        <v>500</v>
      </c>
    </row>
    <row r="47" spans="2:12" x14ac:dyDescent="0.25">
      <c r="B47" s="47" t="s">
        <v>116</v>
      </c>
      <c r="C47" s="56"/>
      <c r="D47" s="57"/>
      <c r="E47" s="44">
        <f t="shared" si="5"/>
        <v>1773.39</v>
      </c>
      <c r="F47" s="47" t="s">
        <v>116</v>
      </c>
      <c r="G47" s="56"/>
      <c r="H47" s="57"/>
      <c r="I47" s="44">
        <f t="shared" si="6"/>
        <v>500</v>
      </c>
    </row>
    <row r="48" spans="2:12" x14ac:dyDescent="0.25">
      <c r="B48" s="47" t="s">
        <v>117</v>
      </c>
      <c r="C48" s="56"/>
      <c r="D48" s="57"/>
      <c r="E48" s="44">
        <f t="shared" si="5"/>
        <v>1773.39</v>
      </c>
      <c r="F48" s="47" t="s">
        <v>117</v>
      </c>
      <c r="G48" s="56"/>
      <c r="H48" s="57"/>
      <c r="I48" s="44">
        <f t="shared" si="6"/>
        <v>500</v>
      </c>
    </row>
    <row r="49" spans="2:21" x14ac:dyDescent="0.25">
      <c r="B49" s="47" t="s">
        <v>118</v>
      </c>
      <c r="C49" s="56"/>
      <c r="D49" s="57"/>
      <c r="E49" s="44">
        <f t="shared" si="5"/>
        <v>1773.39</v>
      </c>
      <c r="F49" s="47" t="s">
        <v>118</v>
      </c>
      <c r="G49" s="56"/>
      <c r="H49" s="57"/>
      <c r="I49" s="44">
        <f t="shared" si="6"/>
        <v>500</v>
      </c>
    </row>
    <row r="50" spans="2:21" x14ac:dyDescent="0.25">
      <c r="B50" s="54" t="s">
        <v>107</v>
      </c>
      <c r="C50" s="56"/>
      <c r="D50" s="57"/>
      <c r="E50" s="44">
        <f t="shared" si="5"/>
        <v>1773.39</v>
      </c>
      <c r="F50" s="54" t="s">
        <v>107</v>
      </c>
      <c r="G50" s="56"/>
      <c r="H50" s="57"/>
      <c r="I50" s="44">
        <f t="shared" si="6"/>
        <v>500</v>
      </c>
    </row>
    <row r="51" spans="2:21" x14ac:dyDescent="0.25">
      <c r="B51" s="43" t="s">
        <v>108</v>
      </c>
      <c r="C51" s="56"/>
      <c r="D51" s="57"/>
      <c r="E51" s="44">
        <f t="shared" si="5"/>
        <v>1773.39</v>
      </c>
      <c r="F51" s="43" t="s">
        <v>108</v>
      </c>
      <c r="G51" s="56"/>
      <c r="H51" s="57"/>
      <c r="I51" s="44">
        <f t="shared" si="6"/>
        <v>500</v>
      </c>
    </row>
    <row r="52" spans="2:21" x14ac:dyDescent="0.25">
      <c r="B52" s="43" t="s">
        <v>109</v>
      </c>
      <c r="C52" s="56"/>
      <c r="D52" s="57"/>
      <c r="E52" s="44">
        <f t="shared" si="5"/>
        <v>1773.39</v>
      </c>
      <c r="F52" s="43" t="s">
        <v>109</v>
      </c>
      <c r="G52" s="56"/>
      <c r="H52" s="57"/>
      <c r="I52" s="44">
        <f t="shared" si="6"/>
        <v>500</v>
      </c>
    </row>
    <row r="53" spans="2:21" x14ac:dyDescent="0.25">
      <c r="B53" s="43" t="s">
        <v>110</v>
      </c>
      <c r="C53" s="56"/>
      <c r="D53" s="57"/>
      <c r="E53" s="44">
        <f t="shared" si="5"/>
        <v>1773.39</v>
      </c>
      <c r="F53" s="43" t="s">
        <v>110</v>
      </c>
      <c r="G53" s="56"/>
      <c r="H53" s="57"/>
      <c r="I53" s="44">
        <f t="shared" si="6"/>
        <v>500</v>
      </c>
    </row>
    <row r="54" spans="2:21" x14ac:dyDescent="0.25">
      <c r="B54" s="43" t="s">
        <v>111</v>
      </c>
      <c r="C54" s="56"/>
      <c r="D54" s="57"/>
      <c r="E54" s="44">
        <f t="shared" si="5"/>
        <v>1773.39</v>
      </c>
      <c r="F54" s="43" t="s">
        <v>111</v>
      </c>
      <c r="G54" s="56"/>
      <c r="H54" s="57"/>
      <c r="I54" s="44">
        <f t="shared" si="6"/>
        <v>500</v>
      </c>
    </row>
    <row r="55" spans="2:21" x14ac:dyDescent="0.25">
      <c r="B55" s="43" t="s">
        <v>112</v>
      </c>
      <c r="C55" s="56"/>
      <c r="D55" s="57"/>
      <c r="E55" s="44">
        <f t="shared" si="5"/>
        <v>1773.39</v>
      </c>
      <c r="F55" s="43" t="s">
        <v>112</v>
      </c>
      <c r="G55" s="56"/>
      <c r="H55" s="57"/>
      <c r="I55" s="44">
        <f t="shared" si="6"/>
        <v>500</v>
      </c>
    </row>
    <row r="56" spans="2:21" x14ac:dyDescent="0.25">
      <c r="B56" s="43" t="s">
        <v>113</v>
      </c>
      <c r="C56" s="56"/>
      <c r="D56" s="57"/>
      <c r="E56" s="44">
        <f t="shared" si="5"/>
        <v>1773.39</v>
      </c>
      <c r="F56" s="43" t="s">
        <v>113</v>
      </c>
      <c r="G56" s="56"/>
      <c r="H56" s="57"/>
      <c r="I56" s="44">
        <f t="shared" si="6"/>
        <v>500</v>
      </c>
    </row>
    <row r="57" spans="2:21" ht="15.75" thickBot="1" x14ac:dyDescent="0.3">
      <c r="B57" s="55" t="s">
        <v>119</v>
      </c>
      <c r="C57" s="58"/>
      <c r="D57" s="59"/>
      <c r="E57" s="91">
        <f t="shared" si="5"/>
        <v>1773.39</v>
      </c>
      <c r="F57" s="55" t="s">
        <v>119</v>
      </c>
      <c r="G57" s="58"/>
      <c r="H57" s="59"/>
      <c r="I57" s="91">
        <f t="shared" si="6"/>
        <v>500</v>
      </c>
    </row>
    <row r="58" spans="2:21" ht="16.5" thickTop="1" thickBot="1" x14ac:dyDescent="0.3">
      <c r="B58" s="45" t="s">
        <v>94</v>
      </c>
      <c r="C58" s="60">
        <f>SUM(C50:C57)</f>
        <v>0</v>
      </c>
      <c r="D58" s="61">
        <f>SUM(D50:D57)</f>
        <v>0</v>
      </c>
      <c r="E58" s="53">
        <f>E57</f>
        <v>1773.39</v>
      </c>
      <c r="F58" s="45" t="s">
        <v>94</v>
      </c>
      <c r="G58" s="60">
        <f>SUM(G45:G57)</f>
        <v>0</v>
      </c>
      <c r="H58" s="61">
        <f>SUM(H45:H57)</f>
        <v>0</v>
      </c>
      <c r="I58" s="72">
        <f>I57</f>
        <v>500</v>
      </c>
    </row>
    <row r="59" spans="2:21" x14ac:dyDescent="0.25">
      <c r="E59" t="s">
        <v>46</v>
      </c>
      <c r="I59" t="s">
        <v>46</v>
      </c>
    </row>
    <row r="60" spans="2:21" ht="15.75" thickBot="1" x14ac:dyDescent="0.3">
      <c r="E60" t="s">
        <v>128</v>
      </c>
    </row>
    <row r="61" spans="2:21" ht="15.75" thickBot="1" x14ac:dyDescent="0.3">
      <c r="B61" s="237" t="s">
        <v>78</v>
      </c>
      <c r="C61" s="238"/>
      <c r="D61" s="238"/>
      <c r="E61" s="239"/>
      <c r="F61" s="237" t="s">
        <v>84</v>
      </c>
      <c r="G61" s="238"/>
      <c r="H61" s="238"/>
      <c r="I61" s="239"/>
      <c r="J61" s="237" t="s">
        <v>85</v>
      </c>
      <c r="K61" s="238"/>
      <c r="L61" s="238"/>
      <c r="M61" s="239"/>
      <c r="N61" s="237" t="s">
        <v>86</v>
      </c>
      <c r="O61" s="238"/>
      <c r="P61" s="238"/>
      <c r="Q61" s="239"/>
      <c r="R61" s="237" t="s">
        <v>87</v>
      </c>
      <c r="S61" s="238"/>
      <c r="T61" s="238"/>
      <c r="U61" s="239"/>
    </row>
    <row r="62" spans="2:21" s="138" customFormat="1" ht="15.75" thickBot="1" x14ac:dyDescent="0.3">
      <c r="B62" s="49" t="s">
        <v>105</v>
      </c>
      <c r="C62" s="50" t="s">
        <v>102</v>
      </c>
      <c r="D62" s="50" t="s">
        <v>103</v>
      </c>
      <c r="E62" s="51" t="s">
        <v>104</v>
      </c>
      <c r="F62" s="49" t="s">
        <v>105</v>
      </c>
      <c r="G62" s="50" t="s">
        <v>102</v>
      </c>
      <c r="H62" s="50" t="s">
        <v>103</v>
      </c>
      <c r="I62" s="51" t="s">
        <v>104</v>
      </c>
      <c r="J62" s="49" t="s">
        <v>105</v>
      </c>
      <c r="K62" s="50" t="s">
        <v>102</v>
      </c>
      <c r="L62" s="50" t="s">
        <v>103</v>
      </c>
      <c r="M62" s="51" t="s">
        <v>104</v>
      </c>
      <c r="N62" s="49" t="s">
        <v>105</v>
      </c>
      <c r="O62" s="50" t="s">
        <v>102</v>
      </c>
      <c r="P62" s="50" t="s">
        <v>103</v>
      </c>
      <c r="Q62" s="51" t="s">
        <v>104</v>
      </c>
      <c r="R62" s="49" t="s">
        <v>105</v>
      </c>
      <c r="S62" s="50" t="s">
        <v>102</v>
      </c>
      <c r="T62" s="50" t="s">
        <v>103</v>
      </c>
      <c r="U62" s="51" t="s">
        <v>104</v>
      </c>
    </row>
    <row r="63" spans="2:21" x14ac:dyDescent="0.25">
      <c r="B63" s="47" t="s">
        <v>106</v>
      </c>
      <c r="C63" s="56"/>
      <c r="D63" s="57"/>
      <c r="E63" s="65">
        <v>0</v>
      </c>
      <c r="F63" s="47" t="s">
        <v>106</v>
      </c>
      <c r="G63" s="56"/>
      <c r="H63" s="57"/>
      <c r="I63" s="65">
        <v>250</v>
      </c>
      <c r="J63" s="47" t="s">
        <v>106</v>
      </c>
      <c r="K63" s="56"/>
      <c r="L63" s="57"/>
      <c r="M63" s="44">
        <v>250</v>
      </c>
      <c r="N63" s="47" t="s">
        <v>106</v>
      </c>
      <c r="O63" s="62"/>
      <c r="P63" s="69"/>
      <c r="Q63" s="65">
        <v>250</v>
      </c>
      <c r="R63" s="47" t="s">
        <v>106</v>
      </c>
      <c r="S63" s="74"/>
      <c r="T63" s="62"/>
      <c r="U63" s="44">
        <v>250</v>
      </c>
    </row>
    <row r="64" spans="2:21" x14ac:dyDescent="0.25">
      <c r="B64" s="47" t="s">
        <v>114</v>
      </c>
      <c r="C64" s="56"/>
      <c r="D64" s="57"/>
      <c r="E64" s="65">
        <f>E63-C64+D64</f>
        <v>0</v>
      </c>
      <c r="F64" s="47" t="s">
        <v>114</v>
      </c>
      <c r="G64" s="56"/>
      <c r="H64" s="57"/>
      <c r="I64" s="65">
        <f>I63-G64+H64</f>
        <v>250</v>
      </c>
      <c r="J64" s="47" t="s">
        <v>114</v>
      </c>
      <c r="K64" s="56"/>
      <c r="L64" s="57"/>
      <c r="M64" s="44">
        <f>M63-K64+L64</f>
        <v>250</v>
      </c>
      <c r="N64" s="47" t="s">
        <v>114</v>
      </c>
      <c r="O64" s="62"/>
      <c r="P64" s="69"/>
      <c r="Q64" s="65">
        <f>Q63-O64+P64</f>
        <v>250</v>
      </c>
      <c r="R64" s="47" t="s">
        <v>114</v>
      </c>
      <c r="S64" s="74"/>
      <c r="T64" s="62"/>
      <c r="U64" s="44">
        <f>U63-S64+T64</f>
        <v>250</v>
      </c>
    </row>
    <row r="65" spans="2:21" x14ac:dyDescent="0.25">
      <c r="B65" s="47" t="s">
        <v>115</v>
      </c>
      <c r="C65" s="56"/>
      <c r="D65" s="57"/>
      <c r="E65" s="65">
        <f t="shared" ref="E65:E76" si="7">E64-C65+D65</f>
        <v>0</v>
      </c>
      <c r="F65" s="47" t="s">
        <v>115</v>
      </c>
      <c r="G65" s="56"/>
      <c r="H65" s="57"/>
      <c r="I65" s="65">
        <f t="shared" ref="I65:I76" si="8">I64-G65+H65</f>
        <v>250</v>
      </c>
      <c r="J65" s="47" t="s">
        <v>115</v>
      </c>
      <c r="K65" s="56"/>
      <c r="L65" s="57"/>
      <c r="M65" s="44">
        <f t="shared" ref="M65:M76" si="9">M64-K65+L65</f>
        <v>250</v>
      </c>
      <c r="N65" s="47" t="s">
        <v>115</v>
      </c>
      <c r="O65" s="62"/>
      <c r="P65" s="69"/>
      <c r="Q65" s="65">
        <f t="shared" ref="Q65:Q76" si="10">Q64-O65+P65</f>
        <v>250</v>
      </c>
      <c r="R65" s="47" t="s">
        <v>115</v>
      </c>
      <c r="S65" s="74"/>
      <c r="T65" s="62"/>
      <c r="U65" s="44">
        <f t="shared" ref="U65:U76" si="11">U64-S65+T65</f>
        <v>250</v>
      </c>
    </row>
    <row r="66" spans="2:21" x14ac:dyDescent="0.25">
      <c r="B66" s="47" t="s">
        <v>116</v>
      </c>
      <c r="C66" s="56"/>
      <c r="D66" s="57"/>
      <c r="E66" s="65">
        <f t="shared" si="7"/>
        <v>0</v>
      </c>
      <c r="F66" s="47" t="s">
        <v>116</v>
      </c>
      <c r="G66" s="56"/>
      <c r="H66" s="57"/>
      <c r="I66" s="65">
        <f t="shared" si="8"/>
        <v>250</v>
      </c>
      <c r="J66" s="47" t="s">
        <v>116</v>
      </c>
      <c r="K66" s="56"/>
      <c r="L66" s="57"/>
      <c r="M66" s="44">
        <f t="shared" si="9"/>
        <v>250</v>
      </c>
      <c r="N66" s="47" t="s">
        <v>116</v>
      </c>
      <c r="O66" s="62"/>
      <c r="P66" s="69"/>
      <c r="Q66" s="65">
        <f t="shared" si="10"/>
        <v>250</v>
      </c>
      <c r="R66" s="47" t="s">
        <v>116</v>
      </c>
      <c r="S66" s="74"/>
      <c r="T66" s="62"/>
      <c r="U66" s="44">
        <f t="shared" si="11"/>
        <v>250</v>
      </c>
    </row>
    <row r="67" spans="2:21" x14ac:dyDescent="0.25">
      <c r="B67" s="47" t="s">
        <v>117</v>
      </c>
      <c r="C67" s="56"/>
      <c r="D67" s="57"/>
      <c r="E67" s="65">
        <f t="shared" si="7"/>
        <v>0</v>
      </c>
      <c r="F67" s="47" t="s">
        <v>117</v>
      </c>
      <c r="G67" s="56"/>
      <c r="H67" s="57"/>
      <c r="I67" s="65">
        <f t="shared" si="8"/>
        <v>250</v>
      </c>
      <c r="J67" s="47" t="s">
        <v>117</v>
      </c>
      <c r="K67" s="56"/>
      <c r="L67" s="57"/>
      <c r="M67" s="44">
        <f t="shared" si="9"/>
        <v>250</v>
      </c>
      <c r="N67" s="47" t="s">
        <v>117</v>
      </c>
      <c r="O67" s="62"/>
      <c r="P67" s="69"/>
      <c r="Q67" s="65">
        <f t="shared" si="10"/>
        <v>250</v>
      </c>
      <c r="R67" s="47" t="s">
        <v>117</v>
      </c>
      <c r="S67" s="74"/>
      <c r="T67" s="62"/>
      <c r="U67" s="44">
        <f t="shared" si="11"/>
        <v>250</v>
      </c>
    </row>
    <row r="68" spans="2:21" x14ac:dyDescent="0.25">
      <c r="B68" s="47" t="s">
        <v>126</v>
      </c>
      <c r="C68" s="56"/>
      <c r="D68" s="57"/>
      <c r="E68" s="65">
        <f t="shared" si="7"/>
        <v>0</v>
      </c>
      <c r="F68" s="47" t="s">
        <v>126</v>
      </c>
      <c r="G68" s="56"/>
      <c r="H68" s="57"/>
      <c r="I68" s="65">
        <f t="shared" si="8"/>
        <v>250</v>
      </c>
      <c r="J68" s="47" t="s">
        <v>126</v>
      </c>
      <c r="K68" s="56"/>
      <c r="L68" s="57"/>
      <c r="M68" s="44">
        <f t="shared" si="9"/>
        <v>250</v>
      </c>
      <c r="N68" s="47" t="s">
        <v>126</v>
      </c>
      <c r="O68" s="62"/>
      <c r="P68" s="69"/>
      <c r="Q68" s="65">
        <f t="shared" si="10"/>
        <v>250</v>
      </c>
      <c r="R68" s="47" t="s">
        <v>126</v>
      </c>
      <c r="S68" s="74"/>
      <c r="T68" s="62"/>
      <c r="U68" s="44">
        <f t="shared" si="11"/>
        <v>250</v>
      </c>
    </row>
    <row r="69" spans="2:21" x14ac:dyDescent="0.25">
      <c r="B69" s="54" t="s">
        <v>107</v>
      </c>
      <c r="C69" s="56"/>
      <c r="D69" s="57"/>
      <c r="E69" s="65">
        <f t="shared" si="7"/>
        <v>0</v>
      </c>
      <c r="F69" s="54" t="s">
        <v>107</v>
      </c>
      <c r="G69" s="56"/>
      <c r="H69" s="57"/>
      <c r="I69" s="65">
        <f t="shared" si="8"/>
        <v>250</v>
      </c>
      <c r="J69" s="54" t="s">
        <v>107</v>
      </c>
      <c r="K69" s="56"/>
      <c r="L69" s="57"/>
      <c r="M69" s="44">
        <f t="shared" si="9"/>
        <v>250</v>
      </c>
      <c r="N69" s="54" t="s">
        <v>107</v>
      </c>
      <c r="O69" s="62"/>
      <c r="P69" s="69"/>
      <c r="Q69" s="65">
        <f t="shared" si="10"/>
        <v>250</v>
      </c>
      <c r="R69" s="54" t="s">
        <v>107</v>
      </c>
      <c r="S69" s="74"/>
      <c r="T69" s="62"/>
      <c r="U69" s="44">
        <f t="shared" si="11"/>
        <v>250</v>
      </c>
    </row>
    <row r="70" spans="2:21" x14ac:dyDescent="0.25">
      <c r="B70" s="43" t="s">
        <v>108</v>
      </c>
      <c r="C70" s="56"/>
      <c r="D70" s="57"/>
      <c r="E70" s="65">
        <f t="shared" si="7"/>
        <v>0</v>
      </c>
      <c r="F70" s="43" t="s">
        <v>108</v>
      </c>
      <c r="G70" s="56"/>
      <c r="H70" s="57"/>
      <c r="I70" s="65">
        <f t="shared" si="8"/>
        <v>250</v>
      </c>
      <c r="J70" s="43" t="s">
        <v>108</v>
      </c>
      <c r="K70" s="56"/>
      <c r="L70" s="57"/>
      <c r="M70" s="44">
        <f t="shared" si="9"/>
        <v>250</v>
      </c>
      <c r="N70" s="43" t="s">
        <v>108</v>
      </c>
      <c r="O70" s="62"/>
      <c r="P70" s="69"/>
      <c r="Q70" s="65">
        <f t="shared" si="10"/>
        <v>250</v>
      </c>
      <c r="R70" s="43" t="s">
        <v>108</v>
      </c>
      <c r="S70" s="74"/>
      <c r="T70" s="62"/>
      <c r="U70" s="44">
        <f t="shared" si="11"/>
        <v>250</v>
      </c>
    </row>
    <row r="71" spans="2:21" x14ac:dyDescent="0.25">
      <c r="B71" s="43" t="s">
        <v>109</v>
      </c>
      <c r="C71" s="56"/>
      <c r="D71" s="57"/>
      <c r="E71" s="65">
        <f t="shared" si="7"/>
        <v>0</v>
      </c>
      <c r="F71" s="43" t="s">
        <v>109</v>
      </c>
      <c r="G71" s="56"/>
      <c r="H71" s="57"/>
      <c r="I71" s="65">
        <f t="shared" si="8"/>
        <v>250</v>
      </c>
      <c r="J71" s="43" t="s">
        <v>109</v>
      </c>
      <c r="K71" s="56"/>
      <c r="L71" s="57"/>
      <c r="M71" s="44">
        <f t="shared" si="9"/>
        <v>250</v>
      </c>
      <c r="N71" s="43" t="s">
        <v>109</v>
      </c>
      <c r="O71" s="62"/>
      <c r="P71" s="69"/>
      <c r="Q71" s="65">
        <f t="shared" si="10"/>
        <v>250</v>
      </c>
      <c r="R71" s="43" t="s">
        <v>109</v>
      </c>
      <c r="S71" s="74"/>
      <c r="T71" s="62"/>
      <c r="U71" s="44">
        <f t="shared" si="11"/>
        <v>250</v>
      </c>
    </row>
    <row r="72" spans="2:21" x14ac:dyDescent="0.25">
      <c r="B72" s="43" t="s">
        <v>110</v>
      </c>
      <c r="C72" s="56"/>
      <c r="D72" s="57"/>
      <c r="E72" s="65">
        <f t="shared" si="7"/>
        <v>0</v>
      </c>
      <c r="F72" s="43" t="s">
        <v>110</v>
      </c>
      <c r="G72" s="56"/>
      <c r="H72" s="57"/>
      <c r="I72" s="65">
        <f t="shared" si="8"/>
        <v>250</v>
      </c>
      <c r="J72" s="43" t="s">
        <v>110</v>
      </c>
      <c r="K72" s="56"/>
      <c r="L72" s="57"/>
      <c r="M72" s="44">
        <f t="shared" si="9"/>
        <v>250</v>
      </c>
      <c r="N72" s="43" t="s">
        <v>110</v>
      </c>
      <c r="O72" s="62"/>
      <c r="P72" s="69"/>
      <c r="Q72" s="65">
        <f t="shared" si="10"/>
        <v>250</v>
      </c>
      <c r="R72" s="43" t="s">
        <v>110</v>
      </c>
      <c r="S72" s="74"/>
      <c r="T72" s="62"/>
      <c r="U72" s="44">
        <f t="shared" si="11"/>
        <v>250</v>
      </c>
    </row>
    <row r="73" spans="2:21" x14ac:dyDescent="0.25">
      <c r="B73" s="43" t="s">
        <v>111</v>
      </c>
      <c r="C73" s="56"/>
      <c r="D73" s="57"/>
      <c r="E73" s="65">
        <f t="shared" si="7"/>
        <v>0</v>
      </c>
      <c r="F73" s="43" t="s">
        <v>111</v>
      </c>
      <c r="G73" s="56"/>
      <c r="H73" s="57"/>
      <c r="I73" s="65">
        <f t="shared" si="8"/>
        <v>250</v>
      </c>
      <c r="J73" s="43" t="s">
        <v>111</v>
      </c>
      <c r="K73" s="56"/>
      <c r="L73" s="57"/>
      <c r="M73" s="44">
        <f t="shared" si="9"/>
        <v>250</v>
      </c>
      <c r="N73" s="43" t="s">
        <v>111</v>
      </c>
      <c r="O73" s="62"/>
      <c r="P73" s="69"/>
      <c r="Q73" s="65">
        <f t="shared" si="10"/>
        <v>250</v>
      </c>
      <c r="R73" s="43" t="s">
        <v>111</v>
      </c>
      <c r="S73" s="74"/>
      <c r="T73" s="62"/>
      <c r="U73" s="44">
        <f t="shared" si="11"/>
        <v>250</v>
      </c>
    </row>
    <row r="74" spans="2:21" x14ac:dyDescent="0.25">
      <c r="B74" s="43" t="s">
        <v>112</v>
      </c>
      <c r="C74" s="56"/>
      <c r="D74" s="57"/>
      <c r="E74" s="65">
        <f t="shared" si="7"/>
        <v>0</v>
      </c>
      <c r="F74" s="43" t="s">
        <v>112</v>
      </c>
      <c r="G74" s="56"/>
      <c r="H74" s="57"/>
      <c r="I74" s="65">
        <f t="shared" si="8"/>
        <v>250</v>
      </c>
      <c r="J74" s="43" t="s">
        <v>112</v>
      </c>
      <c r="K74" s="56"/>
      <c r="L74" s="57"/>
      <c r="M74" s="44">
        <f t="shared" si="9"/>
        <v>250</v>
      </c>
      <c r="N74" s="43" t="s">
        <v>112</v>
      </c>
      <c r="O74" s="62"/>
      <c r="P74" s="69"/>
      <c r="Q74" s="65">
        <f t="shared" si="10"/>
        <v>250</v>
      </c>
      <c r="R74" s="43" t="s">
        <v>112</v>
      </c>
      <c r="S74" s="74"/>
      <c r="T74" s="62"/>
      <c r="U74" s="44">
        <f t="shared" si="11"/>
        <v>250</v>
      </c>
    </row>
    <row r="75" spans="2:21" x14ac:dyDescent="0.25">
      <c r="B75" s="43" t="s">
        <v>113</v>
      </c>
      <c r="C75" s="56"/>
      <c r="D75" s="57"/>
      <c r="E75" s="65">
        <f t="shared" si="7"/>
        <v>0</v>
      </c>
      <c r="F75" s="43" t="s">
        <v>113</v>
      </c>
      <c r="G75" s="56"/>
      <c r="H75" s="57"/>
      <c r="I75" s="65">
        <f t="shared" si="8"/>
        <v>250</v>
      </c>
      <c r="J75" s="43" t="s">
        <v>113</v>
      </c>
      <c r="K75" s="56"/>
      <c r="L75" s="57"/>
      <c r="M75" s="44">
        <f t="shared" si="9"/>
        <v>250</v>
      </c>
      <c r="N75" s="43" t="s">
        <v>113</v>
      </c>
      <c r="O75" s="62"/>
      <c r="P75" s="69"/>
      <c r="Q75" s="65">
        <f t="shared" si="10"/>
        <v>250</v>
      </c>
      <c r="R75" s="43" t="s">
        <v>113</v>
      </c>
      <c r="S75" s="74"/>
      <c r="T75" s="62"/>
      <c r="U75" s="44">
        <f t="shared" si="11"/>
        <v>250</v>
      </c>
    </row>
    <row r="76" spans="2:21" ht="15.75" thickBot="1" x14ac:dyDescent="0.3">
      <c r="B76" s="55" t="s">
        <v>119</v>
      </c>
      <c r="C76" s="58"/>
      <c r="D76" s="59"/>
      <c r="E76" s="90">
        <f t="shared" si="7"/>
        <v>0</v>
      </c>
      <c r="F76" s="55" t="s">
        <v>119</v>
      </c>
      <c r="G76" s="58"/>
      <c r="H76" s="59"/>
      <c r="I76" s="90">
        <f t="shared" si="8"/>
        <v>250</v>
      </c>
      <c r="J76" s="55" t="s">
        <v>119</v>
      </c>
      <c r="K76" s="58"/>
      <c r="L76" s="59"/>
      <c r="M76" s="91">
        <f t="shared" si="9"/>
        <v>250</v>
      </c>
      <c r="N76" s="55" t="s">
        <v>119</v>
      </c>
      <c r="O76" s="63"/>
      <c r="P76" s="70"/>
      <c r="Q76" s="90">
        <f t="shared" si="10"/>
        <v>250</v>
      </c>
      <c r="R76" s="55" t="s">
        <v>119</v>
      </c>
      <c r="S76" s="75"/>
      <c r="T76" s="63"/>
      <c r="U76" s="91">
        <f t="shared" si="11"/>
        <v>250</v>
      </c>
    </row>
    <row r="77" spans="2:21" ht="16.5" thickTop="1" thickBot="1" x14ac:dyDescent="0.3">
      <c r="B77" s="45" t="s">
        <v>94</v>
      </c>
      <c r="C77" s="60">
        <f>SUM(C69:C76)</f>
        <v>0</v>
      </c>
      <c r="D77" s="61">
        <f>SUM(D69:D76)</f>
        <v>0</v>
      </c>
      <c r="E77" s="73">
        <f>E76</f>
        <v>0</v>
      </c>
      <c r="F77" s="45" t="s">
        <v>94</v>
      </c>
      <c r="G77" s="60">
        <f>SUM(G64:G76)</f>
        <v>0</v>
      </c>
      <c r="H77" s="61">
        <f>SUM(H64:H76)</f>
        <v>0</v>
      </c>
      <c r="I77" s="66">
        <f>I76</f>
        <v>250</v>
      </c>
      <c r="J77" s="45" t="s">
        <v>94</v>
      </c>
      <c r="K77" s="60">
        <f>SUM(K64:K76)</f>
        <v>0</v>
      </c>
      <c r="L77" s="61">
        <f>SUM(L64:L76)</f>
        <v>0</v>
      </c>
      <c r="M77" s="46">
        <f>M76</f>
        <v>250</v>
      </c>
      <c r="N77" s="45" t="s">
        <v>94</v>
      </c>
      <c r="O77" s="64">
        <f>SUM(O63:O76)</f>
        <v>0</v>
      </c>
      <c r="P77" s="71">
        <f>SUM(P63:P76)</f>
        <v>0</v>
      </c>
      <c r="Q77" s="66">
        <f>Q76</f>
        <v>250</v>
      </c>
      <c r="R77" s="45" t="s">
        <v>94</v>
      </c>
      <c r="S77" s="64">
        <f>SUM(S63:S76)</f>
        <v>0</v>
      </c>
      <c r="T77" s="76">
        <f>SUM(T63:T76)</f>
        <v>0</v>
      </c>
      <c r="U77" s="46">
        <f>U76</f>
        <v>250</v>
      </c>
    </row>
    <row r="78" spans="2:21" x14ac:dyDescent="0.25">
      <c r="E78" t="s">
        <v>46</v>
      </c>
      <c r="M78" t="s">
        <v>46</v>
      </c>
      <c r="Q78" t="s">
        <v>46</v>
      </c>
      <c r="U78" t="s">
        <v>46</v>
      </c>
    </row>
    <row r="79" spans="2:21" ht="15.75" thickBot="1" x14ac:dyDescent="0.3"/>
    <row r="80" spans="2:21" ht="15.75" thickBot="1" x14ac:dyDescent="0.3">
      <c r="B80" s="237" t="s">
        <v>96</v>
      </c>
      <c r="C80" s="238"/>
      <c r="D80" s="238"/>
      <c r="E80" s="239"/>
      <c r="F80" s="237" t="s">
        <v>97</v>
      </c>
      <c r="G80" s="238"/>
      <c r="H80" s="238"/>
      <c r="I80" s="239"/>
      <c r="J80" s="237" t="s">
        <v>98</v>
      </c>
      <c r="K80" s="238"/>
      <c r="L80" s="238"/>
      <c r="M80" s="239"/>
      <c r="N80" s="237" t="s">
        <v>99</v>
      </c>
      <c r="O80" s="238"/>
      <c r="P80" s="238"/>
      <c r="Q80" s="239"/>
      <c r="R80" s="237" t="s">
        <v>100</v>
      </c>
      <c r="S80" s="238"/>
      <c r="T80" s="238"/>
      <c r="U80" s="239"/>
    </row>
    <row r="81" spans="2:21" ht="15.75" thickBot="1" x14ac:dyDescent="0.3">
      <c r="B81" s="49" t="s">
        <v>105</v>
      </c>
      <c r="C81" s="125" t="s">
        <v>102</v>
      </c>
      <c r="D81" s="125" t="s">
        <v>103</v>
      </c>
      <c r="E81" s="51" t="s">
        <v>104</v>
      </c>
      <c r="F81" s="49" t="s">
        <v>105</v>
      </c>
      <c r="G81" s="125" t="s">
        <v>102</v>
      </c>
      <c r="H81" s="125" t="s">
        <v>103</v>
      </c>
      <c r="I81" s="51" t="s">
        <v>104</v>
      </c>
      <c r="J81" s="49" t="s">
        <v>105</v>
      </c>
      <c r="K81" s="125" t="s">
        <v>102</v>
      </c>
      <c r="L81" s="125" t="s">
        <v>103</v>
      </c>
      <c r="M81" s="51" t="s">
        <v>104</v>
      </c>
      <c r="N81" s="49" t="s">
        <v>105</v>
      </c>
      <c r="O81" s="50" t="s">
        <v>102</v>
      </c>
      <c r="P81" s="50" t="s">
        <v>103</v>
      </c>
      <c r="Q81" s="51" t="s">
        <v>104</v>
      </c>
      <c r="R81" s="49" t="s">
        <v>105</v>
      </c>
      <c r="S81" s="50" t="s">
        <v>102</v>
      </c>
      <c r="T81" s="50" t="s">
        <v>103</v>
      </c>
      <c r="U81" s="51" t="s">
        <v>104</v>
      </c>
    </row>
    <row r="82" spans="2:21" x14ac:dyDescent="0.25">
      <c r="B82" s="47" t="s">
        <v>106</v>
      </c>
      <c r="C82" s="56"/>
      <c r="D82" s="57"/>
      <c r="E82" s="44">
        <f>I82+M82+Q82+U82</f>
        <v>2779</v>
      </c>
      <c r="F82" s="47" t="s">
        <v>106</v>
      </c>
      <c r="G82" s="56"/>
      <c r="H82" s="57"/>
      <c r="I82" s="44">
        <v>491</v>
      </c>
      <c r="J82" s="47" t="s">
        <v>106</v>
      </c>
      <c r="K82" s="56"/>
      <c r="L82" s="57"/>
      <c r="M82" s="44">
        <v>853</v>
      </c>
      <c r="N82" s="47" t="s">
        <v>106</v>
      </c>
      <c r="O82" s="62"/>
      <c r="P82" s="69"/>
      <c r="Q82" s="44">
        <v>754</v>
      </c>
      <c r="R82" s="47" t="s">
        <v>106</v>
      </c>
      <c r="S82" s="62"/>
      <c r="T82" s="69"/>
      <c r="U82" s="44">
        <v>681</v>
      </c>
    </row>
    <row r="83" spans="2:21" x14ac:dyDescent="0.25">
      <c r="B83" s="47" t="s">
        <v>114</v>
      </c>
      <c r="C83" s="56">
        <f>G83+K83+O83+S83</f>
        <v>0</v>
      </c>
      <c r="D83" s="56">
        <f>H83+L83+P83+T83</f>
        <v>0</v>
      </c>
      <c r="E83" s="44">
        <f>E82-C83+D83</f>
        <v>2779</v>
      </c>
      <c r="F83" s="47" t="s">
        <v>114</v>
      </c>
      <c r="G83" s="56"/>
      <c r="H83" s="57"/>
      <c r="I83" s="44">
        <f>I82-G83+H83</f>
        <v>491</v>
      </c>
      <c r="J83" s="47" t="s">
        <v>114</v>
      </c>
      <c r="K83" s="56"/>
      <c r="L83" s="57"/>
      <c r="M83" s="44">
        <f>M82-K83+L83</f>
        <v>853</v>
      </c>
      <c r="N83" s="47" t="s">
        <v>114</v>
      </c>
      <c r="O83" s="62"/>
      <c r="P83" s="69"/>
      <c r="Q83" s="44">
        <f>Q82-O83+P83</f>
        <v>754</v>
      </c>
      <c r="R83" s="47" t="s">
        <v>114</v>
      </c>
      <c r="S83" s="62"/>
      <c r="T83" s="69"/>
      <c r="U83" s="44">
        <f>U82-S83+T83</f>
        <v>681</v>
      </c>
    </row>
    <row r="84" spans="2:21" x14ac:dyDescent="0.25">
      <c r="B84" s="47" t="s">
        <v>115</v>
      </c>
      <c r="C84" s="56">
        <f t="shared" ref="C84:D95" si="12">G84+K84+O84+S84</f>
        <v>0</v>
      </c>
      <c r="D84" s="56">
        <f t="shared" si="12"/>
        <v>0</v>
      </c>
      <c r="E84" s="44">
        <f t="shared" ref="E84:E95" si="13">E83-C84+D84</f>
        <v>2779</v>
      </c>
      <c r="F84" s="47" t="s">
        <v>115</v>
      </c>
      <c r="G84" s="56"/>
      <c r="H84" s="57"/>
      <c r="I84" s="44">
        <f t="shared" ref="I84:I95" si="14">I83-G84+H84</f>
        <v>491</v>
      </c>
      <c r="J84" s="47" t="s">
        <v>115</v>
      </c>
      <c r="K84" s="56"/>
      <c r="L84" s="57"/>
      <c r="M84" s="44">
        <f t="shared" ref="M84:M95" si="15">M83-K84+L84</f>
        <v>853</v>
      </c>
      <c r="N84" s="47" t="s">
        <v>115</v>
      </c>
      <c r="O84" s="62"/>
      <c r="P84" s="69"/>
      <c r="Q84" s="44">
        <f t="shared" ref="Q84:Q95" si="16">Q83-O84+P84</f>
        <v>754</v>
      </c>
      <c r="R84" s="47" t="s">
        <v>115</v>
      </c>
      <c r="S84" s="62"/>
      <c r="T84" s="69"/>
      <c r="U84" s="44">
        <f t="shared" ref="U84:U95" si="17">U83-S84+T84</f>
        <v>681</v>
      </c>
    </row>
    <row r="85" spans="2:21" x14ac:dyDescent="0.25">
      <c r="B85" s="47" t="s">
        <v>116</v>
      </c>
      <c r="C85" s="56">
        <f t="shared" si="12"/>
        <v>0</v>
      </c>
      <c r="D85" s="56">
        <f t="shared" si="12"/>
        <v>0</v>
      </c>
      <c r="E85" s="44">
        <f t="shared" si="13"/>
        <v>2779</v>
      </c>
      <c r="F85" s="47" t="s">
        <v>116</v>
      </c>
      <c r="G85" s="56"/>
      <c r="H85" s="57"/>
      <c r="I85" s="44">
        <f t="shared" si="14"/>
        <v>491</v>
      </c>
      <c r="J85" s="47" t="s">
        <v>116</v>
      </c>
      <c r="K85" s="56"/>
      <c r="L85" s="57"/>
      <c r="M85" s="44">
        <f t="shared" si="15"/>
        <v>853</v>
      </c>
      <c r="N85" s="47" t="s">
        <v>116</v>
      </c>
      <c r="O85" s="62"/>
      <c r="P85" s="69"/>
      <c r="Q85" s="44">
        <f t="shared" si="16"/>
        <v>754</v>
      </c>
      <c r="R85" s="47" t="s">
        <v>116</v>
      </c>
      <c r="S85" s="62"/>
      <c r="T85" s="69"/>
      <c r="U85" s="44">
        <f t="shared" si="17"/>
        <v>681</v>
      </c>
    </row>
    <row r="86" spans="2:21" x14ac:dyDescent="0.25">
      <c r="B86" s="47" t="s">
        <v>117</v>
      </c>
      <c r="C86" s="56">
        <f t="shared" si="12"/>
        <v>0</v>
      </c>
      <c r="D86" s="56">
        <f t="shared" si="12"/>
        <v>0</v>
      </c>
      <c r="E86" s="44">
        <f t="shared" si="13"/>
        <v>2779</v>
      </c>
      <c r="F86" s="47" t="s">
        <v>117</v>
      </c>
      <c r="G86" s="56"/>
      <c r="H86" s="57"/>
      <c r="I86" s="44">
        <f t="shared" si="14"/>
        <v>491</v>
      </c>
      <c r="J86" s="47" t="s">
        <v>117</v>
      </c>
      <c r="K86" s="56"/>
      <c r="L86" s="57"/>
      <c r="M86" s="44">
        <f t="shared" si="15"/>
        <v>853</v>
      </c>
      <c r="N86" s="47" t="s">
        <v>117</v>
      </c>
      <c r="O86" s="62"/>
      <c r="P86" s="69"/>
      <c r="Q86" s="44">
        <f t="shared" si="16"/>
        <v>754</v>
      </c>
      <c r="R86" s="47" t="s">
        <v>117</v>
      </c>
      <c r="S86" s="62"/>
      <c r="T86" s="69"/>
      <c r="U86" s="44">
        <f t="shared" si="17"/>
        <v>681</v>
      </c>
    </row>
    <row r="87" spans="2:21" x14ac:dyDescent="0.25">
      <c r="B87" s="47" t="s">
        <v>126</v>
      </c>
      <c r="C87" s="56">
        <f t="shared" si="12"/>
        <v>0</v>
      </c>
      <c r="D87" s="56">
        <f t="shared" si="12"/>
        <v>0</v>
      </c>
      <c r="E87" s="44">
        <f t="shared" si="13"/>
        <v>2779</v>
      </c>
      <c r="F87" s="47" t="s">
        <v>126</v>
      </c>
      <c r="G87" s="56"/>
      <c r="H87" s="57"/>
      <c r="I87" s="44">
        <f t="shared" si="14"/>
        <v>491</v>
      </c>
      <c r="J87" s="47" t="s">
        <v>126</v>
      </c>
      <c r="K87" s="56"/>
      <c r="L87" s="57"/>
      <c r="M87" s="44">
        <f t="shared" si="15"/>
        <v>853</v>
      </c>
      <c r="N87" s="47" t="s">
        <v>126</v>
      </c>
      <c r="O87" s="62"/>
      <c r="P87" s="69"/>
      <c r="Q87" s="44">
        <f t="shared" si="16"/>
        <v>754</v>
      </c>
      <c r="R87" s="47" t="s">
        <v>126</v>
      </c>
      <c r="S87" s="62"/>
      <c r="T87" s="69"/>
      <c r="U87" s="44">
        <f t="shared" si="17"/>
        <v>681</v>
      </c>
    </row>
    <row r="88" spans="2:21" x14ac:dyDescent="0.25">
      <c r="B88" s="54" t="s">
        <v>107</v>
      </c>
      <c r="C88" s="56">
        <f t="shared" si="12"/>
        <v>0</v>
      </c>
      <c r="D88" s="56">
        <f t="shared" si="12"/>
        <v>0</v>
      </c>
      <c r="E88" s="44">
        <f t="shared" si="13"/>
        <v>2779</v>
      </c>
      <c r="F88" s="54" t="s">
        <v>107</v>
      </c>
      <c r="G88" s="56"/>
      <c r="H88" s="57"/>
      <c r="I88" s="44">
        <f t="shared" si="14"/>
        <v>491</v>
      </c>
      <c r="J88" s="54" t="s">
        <v>107</v>
      </c>
      <c r="K88" s="56"/>
      <c r="L88" s="57"/>
      <c r="M88" s="44">
        <f t="shared" si="15"/>
        <v>853</v>
      </c>
      <c r="N88" s="54" t="s">
        <v>107</v>
      </c>
      <c r="O88" s="62"/>
      <c r="P88" s="69"/>
      <c r="Q88" s="44">
        <f t="shared" si="16"/>
        <v>754</v>
      </c>
      <c r="R88" s="54" t="s">
        <v>107</v>
      </c>
      <c r="S88" s="62"/>
      <c r="T88" s="69"/>
      <c r="U88" s="44">
        <f t="shared" si="17"/>
        <v>681</v>
      </c>
    </row>
    <row r="89" spans="2:21" x14ac:dyDescent="0.25">
      <c r="B89" s="43" t="s">
        <v>108</v>
      </c>
      <c r="C89" s="56">
        <f t="shared" si="12"/>
        <v>0</v>
      </c>
      <c r="D89" s="56">
        <f t="shared" si="12"/>
        <v>0</v>
      </c>
      <c r="E89" s="44">
        <f t="shared" si="13"/>
        <v>2779</v>
      </c>
      <c r="F89" s="43" t="s">
        <v>108</v>
      </c>
      <c r="G89" s="56"/>
      <c r="H89" s="57"/>
      <c r="I89" s="44">
        <f t="shared" si="14"/>
        <v>491</v>
      </c>
      <c r="J89" s="43" t="s">
        <v>108</v>
      </c>
      <c r="K89" s="56"/>
      <c r="L89" s="57"/>
      <c r="M89" s="44">
        <f t="shared" si="15"/>
        <v>853</v>
      </c>
      <c r="N89" s="43" t="s">
        <v>108</v>
      </c>
      <c r="O89" s="62"/>
      <c r="P89" s="69"/>
      <c r="Q89" s="44">
        <f t="shared" si="16"/>
        <v>754</v>
      </c>
      <c r="R89" s="43" t="s">
        <v>108</v>
      </c>
      <c r="S89" s="62"/>
      <c r="T89" s="69"/>
      <c r="U89" s="44">
        <f t="shared" si="17"/>
        <v>681</v>
      </c>
    </row>
    <row r="90" spans="2:21" x14ac:dyDescent="0.25">
      <c r="B90" s="43" t="s">
        <v>109</v>
      </c>
      <c r="C90" s="56">
        <f t="shared" si="12"/>
        <v>0</v>
      </c>
      <c r="D90" s="56">
        <f t="shared" si="12"/>
        <v>0</v>
      </c>
      <c r="E90" s="44">
        <f t="shared" si="13"/>
        <v>2779</v>
      </c>
      <c r="F90" s="43" t="s">
        <v>109</v>
      </c>
      <c r="G90" s="56"/>
      <c r="H90" s="57"/>
      <c r="I90" s="44">
        <f t="shared" si="14"/>
        <v>491</v>
      </c>
      <c r="J90" s="43" t="s">
        <v>109</v>
      </c>
      <c r="K90" s="56"/>
      <c r="L90" s="57"/>
      <c r="M90" s="44">
        <f t="shared" si="15"/>
        <v>853</v>
      </c>
      <c r="N90" s="43" t="s">
        <v>109</v>
      </c>
      <c r="O90" s="62"/>
      <c r="P90" s="69"/>
      <c r="Q90" s="44">
        <f t="shared" si="16"/>
        <v>754</v>
      </c>
      <c r="R90" s="43" t="s">
        <v>109</v>
      </c>
      <c r="S90" s="62"/>
      <c r="T90" s="69"/>
      <c r="U90" s="44">
        <f t="shared" si="17"/>
        <v>681</v>
      </c>
    </row>
    <row r="91" spans="2:21" x14ac:dyDescent="0.25">
      <c r="B91" s="43" t="s">
        <v>110</v>
      </c>
      <c r="C91" s="56">
        <f t="shared" si="12"/>
        <v>0</v>
      </c>
      <c r="D91" s="56">
        <f t="shared" si="12"/>
        <v>0</v>
      </c>
      <c r="E91" s="44">
        <f t="shared" si="13"/>
        <v>2779</v>
      </c>
      <c r="F91" s="43" t="s">
        <v>110</v>
      </c>
      <c r="G91" s="56"/>
      <c r="H91" s="57"/>
      <c r="I91" s="44">
        <f t="shared" si="14"/>
        <v>491</v>
      </c>
      <c r="J91" s="43" t="s">
        <v>110</v>
      </c>
      <c r="K91" s="56"/>
      <c r="L91" s="57"/>
      <c r="M91" s="44">
        <f t="shared" si="15"/>
        <v>853</v>
      </c>
      <c r="N91" s="43" t="s">
        <v>110</v>
      </c>
      <c r="O91" s="62"/>
      <c r="P91" s="69"/>
      <c r="Q91" s="44">
        <f t="shared" si="16"/>
        <v>754</v>
      </c>
      <c r="R91" s="43" t="s">
        <v>110</v>
      </c>
      <c r="S91" s="62"/>
      <c r="T91" s="69"/>
      <c r="U91" s="44">
        <f t="shared" si="17"/>
        <v>681</v>
      </c>
    </row>
    <row r="92" spans="2:21" x14ac:dyDescent="0.25">
      <c r="B92" s="43" t="s">
        <v>111</v>
      </c>
      <c r="C92" s="56">
        <f t="shared" si="12"/>
        <v>0</v>
      </c>
      <c r="D92" s="56">
        <f t="shared" si="12"/>
        <v>0</v>
      </c>
      <c r="E92" s="44">
        <f t="shared" si="13"/>
        <v>2779</v>
      </c>
      <c r="F92" s="43" t="s">
        <v>111</v>
      </c>
      <c r="G92" s="56"/>
      <c r="H92" s="57"/>
      <c r="I92" s="44">
        <f t="shared" si="14"/>
        <v>491</v>
      </c>
      <c r="J92" s="43" t="s">
        <v>111</v>
      </c>
      <c r="K92" s="56"/>
      <c r="L92" s="57"/>
      <c r="M92" s="44">
        <f t="shared" si="15"/>
        <v>853</v>
      </c>
      <c r="N92" s="43" t="s">
        <v>111</v>
      </c>
      <c r="O92" s="62"/>
      <c r="P92" s="69"/>
      <c r="Q92" s="44">
        <f t="shared" si="16"/>
        <v>754</v>
      </c>
      <c r="R92" s="43" t="s">
        <v>111</v>
      </c>
      <c r="S92" s="62"/>
      <c r="T92" s="69"/>
      <c r="U92" s="44">
        <f t="shared" si="17"/>
        <v>681</v>
      </c>
    </row>
    <row r="93" spans="2:21" x14ac:dyDescent="0.25">
      <c r="B93" s="43" t="s">
        <v>112</v>
      </c>
      <c r="C93" s="56">
        <f t="shared" si="12"/>
        <v>0</v>
      </c>
      <c r="D93" s="56">
        <f t="shared" si="12"/>
        <v>0</v>
      </c>
      <c r="E93" s="44">
        <f t="shared" si="13"/>
        <v>2779</v>
      </c>
      <c r="F93" s="43" t="s">
        <v>112</v>
      </c>
      <c r="G93" s="56"/>
      <c r="H93" s="57"/>
      <c r="I93" s="44">
        <f t="shared" si="14"/>
        <v>491</v>
      </c>
      <c r="J93" s="43" t="s">
        <v>112</v>
      </c>
      <c r="K93" s="56"/>
      <c r="L93" s="57"/>
      <c r="M93" s="44">
        <f t="shared" si="15"/>
        <v>853</v>
      </c>
      <c r="N93" s="43" t="s">
        <v>112</v>
      </c>
      <c r="O93" s="62"/>
      <c r="P93" s="69"/>
      <c r="Q93" s="44">
        <f t="shared" si="16"/>
        <v>754</v>
      </c>
      <c r="R93" s="43" t="s">
        <v>112</v>
      </c>
      <c r="S93" s="62"/>
      <c r="T93" s="69"/>
      <c r="U93" s="44">
        <f t="shared" si="17"/>
        <v>681</v>
      </c>
    </row>
    <row r="94" spans="2:21" x14ac:dyDescent="0.25">
      <c r="B94" s="43" t="s">
        <v>113</v>
      </c>
      <c r="C94" s="56">
        <f t="shared" si="12"/>
        <v>0</v>
      </c>
      <c r="D94" s="56">
        <f t="shared" si="12"/>
        <v>0</v>
      </c>
      <c r="E94" s="44">
        <f t="shared" si="13"/>
        <v>2779</v>
      </c>
      <c r="F94" s="43" t="s">
        <v>113</v>
      </c>
      <c r="G94" s="56"/>
      <c r="H94" s="57"/>
      <c r="I94" s="44">
        <f t="shared" si="14"/>
        <v>491</v>
      </c>
      <c r="J94" s="43" t="s">
        <v>113</v>
      </c>
      <c r="K94" s="56"/>
      <c r="L94" s="57"/>
      <c r="M94" s="44">
        <f t="shared" si="15"/>
        <v>853</v>
      </c>
      <c r="N94" s="43" t="s">
        <v>113</v>
      </c>
      <c r="O94" s="62"/>
      <c r="P94" s="69"/>
      <c r="Q94" s="44">
        <f t="shared" si="16"/>
        <v>754</v>
      </c>
      <c r="R94" s="43" t="s">
        <v>113</v>
      </c>
      <c r="S94" s="62"/>
      <c r="T94" s="69"/>
      <c r="U94" s="44">
        <f t="shared" si="17"/>
        <v>681</v>
      </c>
    </row>
    <row r="95" spans="2:21" ht="15.75" thickBot="1" x14ac:dyDescent="0.3">
      <c r="B95" s="55" t="s">
        <v>119</v>
      </c>
      <c r="C95" s="127">
        <f t="shared" si="12"/>
        <v>0</v>
      </c>
      <c r="D95" s="128">
        <f t="shared" si="12"/>
        <v>0</v>
      </c>
      <c r="E95" s="91">
        <f t="shared" si="13"/>
        <v>2779</v>
      </c>
      <c r="F95" s="55" t="s">
        <v>119</v>
      </c>
      <c r="G95" s="58"/>
      <c r="H95" s="59"/>
      <c r="I95" s="91">
        <f t="shared" si="14"/>
        <v>491</v>
      </c>
      <c r="J95" s="55" t="s">
        <v>119</v>
      </c>
      <c r="K95" s="58"/>
      <c r="L95" s="59"/>
      <c r="M95" s="91">
        <f t="shared" si="15"/>
        <v>853</v>
      </c>
      <c r="N95" s="55" t="s">
        <v>119</v>
      </c>
      <c r="O95" s="63"/>
      <c r="P95" s="70"/>
      <c r="Q95" s="91">
        <f t="shared" si="16"/>
        <v>754</v>
      </c>
      <c r="R95" s="55" t="s">
        <v>119</v>
      </c>
      <c r="S95" s="63"/>
      <c r="T95" s="70"/>
      <c r="U95" s="91">
        <f t="shared" si="17"/>
        <v>681</v>
      </c>
    </row>
    <row r="96" spans="2:21" ht="16.5" thickTop="1" thickBot="1" x14ac:dyDescent="0.3">
      <c r="B96" s="45" t="s">
        <v>94</v>
      </c>
      <c r="C96" s="60">
        <f>SUM(C82:C95)</f>
        <v>0</v>
      </c>
      <c r="D96" s="61">
        <f>SUM(D82:D95)</f>
        <v>0</v>
      </c>
      <c r="E96" s="46">
        <f>E82-C96+D96</f>
        <v>2779</v>
      </c>
      <c r="F96" s="45" t="s">
        <v>94</v>
      </c>
      <c r="G96" s="60">
        <f>SUM(G82:G95)</f>
        <v>0</v>
      </c>
      <c r="H96" s="61">
        <f>SUM(H82:H95)</f>
        <v>0</v>
      </c>
      <c r="I96" s="46">
        <f>I82-G96+H96</f>
        <v>491</v>
      </c>
      <c r="J96" s="45" t="s">
        <v>94</v>
      </c>
      <c r="K96" s="60">
        <f>SUM(K82:K95)</f>
        <v>0</v>
      </c>
      <c r="L96" s="61">
        <f>SUM(L82:L95)</f>
        <v>0</v>
      </c>
      <c r="M96" s="46">
        <f>M82-K96+L96</f>
        <v>853</v>
      </c>
      <c r="N96" s="45" t="s">
        <v>94</v>
      </c>
      <c r="O96" s="64">
        <f>SUM(O82:O95)</f>
        <v>0</v>
      </c>
      <c r="P96" s="71">
        <f>SUM(P82:P95)</f>
        <v>0</v>
      </c>
      <c r="Q96" s="46">
        <f>Q82-O96+P96</f>
        <v>754</v>
      </c>
      <c r="R96" s="45" t="s">
        <v>94</v>
      </c>
      <c r="S96" s="64">
        <f>SUM(S82:S95)</f>
        <v>0</v>
      </c>
      <c r="T96" s="71">
        <f>SUM(T82:T95)</f>
        <v>0</v>
      </c>
      <c r="U96" s="46">
        <f>U82-S96+T96</f>
        <v>681</v>
      </c>
    </row>
    <row r="97" spans="2:21" x14ac:dyDescent="0.25">
      <c r="E97">
        <v>375</v>
      </c>
    </row>
    <row r="98" spans="2:21" ht="18" customHeight="1" thickBot="1" x14ac:dyDescent="0.3"/>
    <row r="99" spans="2:21" ht="15.75" thickBot="1" x14ac:dyDescent="0.3">
      <c r="B99" s="237" t="s">
        <v>88</v>
      </c>
      <c r="C99" s="238"/>
      <c r="D99" s="238"/>
      <c r="E99" s="239"/>
      <c r="F99" s="237" t="s">
        <v>89</v>
      </c>
      <c r="G99" s="238"/>
      <c r="H99" s="238"/>
      <c r="I99" s="239"/>
      <c r="J99" s="237" t="s">
        <v>93</v>
      </c>
      <c r="K99" s="238"/>
      <c r="L99" s="238"/>
      <c r="M99" s="239"/>
      <c r="N99" s="237" t="s">
        <v>90</v>
      </c>
      <c r="O99" s="238"/>
      <c r="P99" s="238"/>
      <c r="Q99" s="239"/>
      <c r="R99" s="237" t="s">
        <v>92</v>
      </c>
      <c r="S99" s="238"/>
      <c r="T99" s="238"/>
      <c r="U99" s="239"/>
    </row>
    <row r="100" spans="2:21" s="138" customFormat="1" ht="15.75" thickBot="1" x14ac:dyDescent="0.3">
      <c r="B100" s="49" t="s">
        <v>105</v>
      </c>
      <c r="C100" s="50" t="s">
        <v>102</v>
      </c>
      <c r="D100" s="50" t="s">
        <v>103</v>
      </c>
      <c r="E100" s="51" t="s">
        <v>104</v>
      </c>
      <c r="F100" s="49" t="s">
        <v>105</v>
      </c>
      <c r="G100" s="50" t="s">
        <v>102</v>
      </c>
      <c r="H100" s="50" t="s">
        <v>103</v>
      </c>
      <c r="I100" s="51" t="s">
        <v>104</v>
      </c>
      <c r="J100" s="49" t="s">
        <v>105</v>
      </c>
      <c r="K100" s="50" t="s">
        <v>102</v>
      </c>
      <c r="L100" s="50" t="s">
        <v>103</v>
      </c>
      <c r="M100" s="51" t="s">
        <v>104</v>
      </c>
      <c r="N100" s="49" t="s">
        <v>105</v>
      </c>
      <c r="O100" s="50" t="s">
        <v>102</v>
      </c>
      <c r="P100" s="50" t="s">
        <v>103</v>
      </c>
      <c r="Q100" s="51" t="s">
        <v>104</v>
      </c>
      <c r="R100" s="49" t="s">
        <v>105</v>
      </c>
      <c r="S100" s="50" t="s">
        <v>102</v>
      </c>
      <c r="T100" s="50" t="s">
        <v>103</v>
      </c>
      <c r="U100" s="51" t="s">
        <v>104</v>
      </c>
    </row>
    <row r="101" spans="2:21" x14ac:dyDescent="0.25">
      <c r="B101" s="47" t="s">
        <v>106</v>
      </c>
      <c r="C101" s="56"/>
      <c r="D101" s="57" t="s">
        <v>46</v>
      </c>
      <c r="E101" s="44">
        <v>5800</v>
      </c>
      <c r="F101" s="47" t="s">
        <v>106</v>
      </c>
      <c r="G101" s="56"/>
      <c r="H101" s="57"/>
      <c r="I101" s="44">
        <v>5000</v>
      </c>
      <c r="J101" s="47" t="s">
        <v>106</v>
      </c>
      <c r="K101" s="56"/>
      <c r="L101" s="57"/>
      <c r="M101" s="44">
        <v>250</v>
      </c>
      <c r="N101" s="47" t="s">
        <v>106</v>
      </c>
      <c r="O101" s="62"/>
      <c r="P101" s="69"/>
      <c r="Q101" s="44">
        <v>500</v>
      </c>
      <c r="R101" s="47" t="s">
        <v>106</v>
      </c>
      <c r="S101" s="62"/>
      <c r="T101" s="69"/>
      <c r="U101" s="44">
        <v>1000</v>
      </c>
    </row>
    <row r="102" spans="2:21" x14ac:dyDescent="0.25">
      <c r="B102" s="47" t="s">
        <v>114</v>
      </c>
      <c r="C102" s="56">
        <v>0</v>
      </c>
      <c r="D102" s="57">
        <v>0</v>
      </c>
      <c r="E102" s="44">
        <f>E101-C102+D102</f>
        <v>5800</v>
      </c>
      <c r="F102" s="47" t="s">
        <v>114</v>
      </c>
      <c r="G102" s="56"/>
      <c r="H102" s="57"/>
      <c r="I102" s="44">
        <f>I101-G102+H102</f>
        <v>5000</v>
      </c>
      <c r="J102" s="47" t="s">
        <v>114</v>
      </c>
      <c r="K102" s="56"/>
      <c r="L102" s="57"/>
      <c r="M102" s="44">
        <f>M101-K102+L102</f>
        <v>250</v>
      </c>
      <c r="N102" s="47" t="s">
        <v>114</v>
      </c>
      <c r="O102" s="62"/>
      <c r="P102" s="69"/>
      <c r="Q102" s="44">
        <f>Q101-O102+P102</f>
        <v>500</v>
      </c>
      <c r="R102" s="47" t="s">
        <v>114</v>
      </c>
      <c r="S102" s="62"/>
      <c r="T102" s="69"/>
      <c r="U102" s="44">
        <f>U101-S102+T102</f>
        <v>1000</v>
      </c>
    </row>
    <row r="103" spans="2:21" x14ac:dyDescent="0.25">
      <c r="B103" s="47" t="s">
        <v>115</v>
      </c>
      <c r="C103" s="56">
        <v>0</v>
      </c>
      <c r="D103" s="57">
        <v>0</v>
      </c>
      <c r="E103" s="44">
        <f t="shared" ref="E103:E114" si="18">E102-C103+D103</f>
        <v>5800</v>
      </c>
      <c r="F103" s="47" t="s">
        <v>115</v>
      </c>
      <c r="G103" s="56"/>
      <c r="H103" s="57"/>
      <c r="I103" s="44">
        <f t="shared" ref="I103:I114" si="19">I102-G103+H103</f>
        <v>5000</v>
      </c>
      <c r="J103" s="47" t="s">
        <v>115</v>
      </c>
      <c r="K103" s="56"/>
      <c r="L103" s="57"/>
      <c r="M103" s="44">
        <f t="shared" ref="M103:M114" si="20">M102-K103+L103</f>
        <v>250</v>
      </c>
      <c r="N103" s="47" t="s">
        <v>115</v>
      </c>
      <c r="O103" s="62"/>
      <c r="P103" s="69"/>
      <c r="Q103" s="44">
        <f t="shared" ref="Q103:Q114" si="21">Q102-O103+P103</f>
        <v>500</v>
      </c>
      <c r="R103" s="47" t="s">
        <v>115</v>
      </c>
      <c r="S103" s="62"/>
      <c r="T103" s="69"/>
      <c r="U103" s="44">
        <f t="shared" ref="U103:U114" si="22">U102-S103+T103</f>
        <v>1000</v>
      </c>
    </row>
    <row r="104" spans="2:21" x14ac:dyDescent="0.25">
      <c r="B104" s="47" t="s">
        <v>116</v>
      </c>
      <c r="C104" s="56">
        <v>0</v>
      </c>
      <c r="D104" s="57">
        <v>0</v>
      </c>
      <c r="E104" s="44">
        <f t="shared" si="18"/>
        <v>5800</v>
      </c>
      <c r="F104" s="47" t="s">
        <v>116</v>
      </c>
      <c r="G104" s="56"/>
      <c r="H104" s="57"/>
      <c r="I104" s="44">
        <f t="shared" si="19"/>
        <v>5000</v>
      </c>
      <c r="J104" s="47" t="s">
        <v>116</v>
      </c>
      <c r="K104" s="56"/>
      <c r="L104" s="57"/>
      <c r="M104" s="44">
        <f t="shared" si="20"/>
        <v>250</v>
      </c>
      <c r="N104" s="47" t="s">
        <v>116</v>
      </c>
      <c r="O104" s="62"/>
      <c r="P104" s="69"/>
      <c r="Q104" s="44">
        <f t="shared" si="21"/>
        <v>500</v>
      </c>
      <c r="R104" s="47" t="s">
        <v>116</v>
      </c>
      <c r="S104" s="62"/>
      <c r="T104" s="69"/>
      <c r="U104" s="44">
        <f t="shared" si="22"/>
        <v>1000</v>
      </c>
    </row>
    <row r="105" spans="2:21" x14ac:dyDescent="0.25">
      <c r="B105" s="47" t="s">
        <v>117</v>
      </c>
      <c r="C105" s="56">
        <v>0</v>
      </c>
      <c r="D105" s="57">
        <v>0</v>
      </c>
      <c r="E105" s="44">
        <f t="shared" si="18"/>
        <v>5800</v>
      </c>
      <c r="F105" s="47" t="s">
        <v>117</v>
      </c>
      <c r="G105" s="56"/>
      <c r="H105" s="57"/>
      <c r="I105" s="44">
        <f t="shared" si="19"/>
        <v>5000</v>
      </c>
      <c r="J105" s="47" t="s">
        <v>117</v>
      </c>
      <c r="K105" s="56"/>
      <c r="L105" s="57"/>
      <c r="M105" s="44">
        <f t="shared" si="20"/>
        <v>250</v>
      </c>
      <c r="N105" s="47" t="s">
        <v>117</v>
      </c>
      <c r="O105" s="62"/>
      <c r="P105" s="69"/>
      <c r="Q105" s="44">
        <f t="shared" si="21"/>
        <v>500</v>
      </c>
      <c r="R105" s="47" t="s">
        <v>117</v>
      </c>
      <c r="S105" s="62"/>
      <c r="T105" s="69"/>
      <c r="U105" s="44">
        <f t="shared" si="22"/>
        <v>1000</v>
      </c>
    </row>
    <row r="106" spans="2:21" x14ac:dyDescent="0.25">
      <c r="B106" s="47" t="s">
        <v>126</v>
      </c>
      <c r="C106" s="56">
        <v>0</v>
      </c>
      <c r="D106" s="57">
        <v>0</v>
      </c>
      <c r="E106" s="44">
        <f t="shared" si="18"/>
        <v>5800</v>
      </c>
      <c r="F106" s="47" t="s">
        <v>126</v>
      </c>
      <c r="G106" s="56"/>
      <c r="H106" s="57"/>
      <c r="I106" s="44">
        <f t="shared" si="19"/>
        <v>5000</v>
      </c>
      <c r="J106" s="47" t="s">
        <v>126</v>
      </c>
      <c r="K106" s="56"/>
      <c r="L106" s="57"/>
      <c r="M106" s="44">
        <f t="shared" si="20"/>
        <v>250</v>
      </c>
      <c r="N106" s="47" t="s">
        <v>126</v>
      </c>
      <c r="O106" s="62"/>
      <c r="P106" s="69"/>
      <c r="Q106" s="44">
        <f t="shared" si="21"/>
        <v>500</v>
      </c>
      <c r="R106" s="47" t="s">
        <v>126</v>
      </c>
      <c r="S106" s="62"/>
      <c r="T106" s="69"/>
      <c r="U106" s="44">
        <f t="shared" si="22"/>
        <v>1000</v>
      </c>
    </row>
    <row r="107" spans="2:21" x14ac:dyDescent="0.25">
      <c r="B107" s="54" t="s">
        <v>107</v>
      </c>
      <c r="C107" s="56">
        <v>0</v>
      </c>
      <c r="D107" s="57">
        <v>0</v>
      </c>
      <c r="E107" s="44">
        <f t="shared" si="18"/>
        <v>5800</v>
      </c>
      <c r="F107" s="54" t="s">
        <v>107</v>
      </c>
      <c r="G107" s="56"/>
      <c r="H107" s="57"/>
      <c r="I107" s="44">
        <f t="shared" si="19"/>
        <v>5000</v>
      </c>
      <c r="J107" s="54" t="s">
        <v>107</v>
      </c>
      <c r="K107" s="56"/>
      <c r="L107" s="57"/>
      <c r="M107" s="44">
        <f t="shared" si="20"/>
        <v>250</v>
      </c>
      <c r="N107" s="54" t="s">
        <v>107</v>
      </c>
      <c r="O107" s="62"/>
      <c r="P107" s="69"/>
      <c r="Q107" s="44">
        <f t="shared" si="21"/>
        <v>500</v>
      </c>
      <c r="R107" s="54" t="s">
        <v>107</v>
      </c>
      <c r="S107" s="62"/>
      <c r="T107" s="69"/>
      <c r="U107" s="44">
        <f t="shared" si="22"/>
        <v>1000</v>
      </c>
    </row>
    <row r="108" spans="2:21" x14ac:dyDescent="0.25">
      <c r="B108" s="43" t="s">
        <v>108</v>
      </c>
      <c r="C108" s="56">
        <v>0</v>
      </c>
      <c r="D108" s="57">
        <v>0</v>
      </c>
      <c r="E108" s="44">
        <f t="shared" si="18"/>
        <v>5800</v>
      </c>
      <c r="F108" s="43" t="s">
        <v>108</v>
      </c>
      <c r="G108" s="56"/>
      <c r="H108" s="57"/>
      <c r="I108" s="44">
        <f t="shared" si="19"/>
        <v>5000</v>
      </c>
      <c r="J108" s="43" t="s">
        <v>108</v>
      </c>
      <c r="K108" s="56"/>
      <c r="L108" s="57"/>
      <c r="M108" s="44">
        <f t="shared" si="20"/>
        <v>250</v>
      </c>
      <c r="N108" s="43" t="s">
        <v>108</v>
      </c>
      <c r="O108" s="62"/>
      <c r="P108" s="69"/>
      <c r="Q108" s="44">
        <f t="shared" si="21"/>
        <v>500</v>
      </c>
      <c r="R108" s="43" t="s">
        <v>108</v>
      </c>
      <c r="S108" s="62"/>
      <c r="T108" s="69"/>
      <c r="U108" s="44">
        <f t="shared" si="22"/>
        <v>1000</v>
      </c>
    </row>
    <row r="109" spans="2:21" x14ac:dyDescent="0.25">
      <c r="B109" s="43" t="s">
        <v>109</v>
      </c>
      <c r="C109" s="56">
        <v>0</v>
      </c>
      <c r="D109" s="57">
        <v>0</v>
      </c>
      <c r="E109" s="44">
        <f t="shared" si="18"/>
        <v>5800</v>
      </c>
      <c r="F109" s="43" t="s">
        <v>109</v>
      </c>
      <c r="G109" s="56"/>
      <c r="H109" s="57"/>
      <c r="I109" s="44">
        <f t="shared" si="19"/>
        <v>5000</v>
      </c>
      <c r="J109" s="43" t="s">
        <v>109</v>
      </c>
      <c r="K109" s="56"/>
      <c r="L109" s="57"/>
      <c r="M109" s="44">
        <f t="shared" si="20"/>
        <v>250</v>
      </c>
      <c r="N109" s="43" t="s">
        <v>109</v>
      </c>
      <c r="O109" s="62"/>
      <c r="P109" s="69"/>
      <c r="Q109" s="44">
        <f t="shared" si="21"/>
        <v>500</v>
      </c>
      <c r="R109" s="43" t="s">
        <v>109</v>
      </c>
      <c r="S109" s="62"/>
      <c r="T109" s="69"/>
      <c r="U109" s="44">
        <f t="shared" si="22"/>
        <v>1000</v>
      </c>
    </row>
    <row r="110" spans="2:21" x14ac:dyDescent="0.25">
      <c r="B110" s="43" t="s">
        <v>110</v>
      </c>
      <c r="C110" s="56">
        <v>0</v>
      </c>
      <c r="D110" s="57">
        <v>0</v>
      </c>
      <c r="E110" s="44">
        <f t="shared" si="18"/>
        <v>5800</v>
      </c>
      <c r="F110" s="43" t="s">
        <v>110</v>
      </c>
      <c r="G110" s="56"/>
      <c r="H110" s="57"/>
      <c r="I110" s="44">
        <f t="shared" si="19"/>
        <v>5000</v>
      </c>
      <c r="J110" s="43" t="s">
        <v>110</v>
      </c>
      <c r="K110" s="56"/>
      <c r="L110" s="57"/>
      <c r="M110" s="44">
        <f t="shared" si="20"/>
        <v>250</v>
      </c>
      <c r="N110" s="43" t="s">
        <v>110</v>
      </c>
      <c r="O110" s="62"/>
      <c r="P110" s="69"/>
      <c r="Q110" s="44">
        <f t="shared" si="21"/>
        <v>500</v>
      </c>
      <c r="R110" s="43" t="s">
        <v>110</v>
      </c>
      <c r="S110" s="62"/>
      <c r="T110" s="69"/>
      <c r="U110" s="44">
        <f t="shared" si="22"/>
        <v>1000</v>
      </c>
    </row>
    <row r="111" spans="2:21" x14ac:dyDescent="0.25">
      <c r="B111" s="43" t="s">
        <v>111</v>
      </c>
      <c r="C111" s="56">
        <v>0</v>
      </c>
      <c r="D111" s="57">
        <v>0</v>
      </c>
      <c r="E111" s="44">
        <f t="shared" si="18"/>
        <v>5800</v>
      </c>
      <c r="F111" s="43" t="s">
        <v>111</v>
      </c>
      <c r="G111" s="56"/>
      <c r="H111" s="57"/>
      <c r="I111" s="44">
        <f t="shared" si="19"/>
        <v>5000</v>
      </c>
      <c r="J111" s="43" t="s">
        <v>111</v>
      </c>
      <c r="K111" s="56"/>
      <c r="L111" s="57"/>
      <c r="M111" s="44">
        <f t="shared" si="20"/>
        <v>250</v>
      </c>
      <c r="N111" s="43" t="s">
        <v>111</v>
      </c>
      <c r="O111" s="62"/>
      <c r="P111" s="69"/>
      <c r="Q111" s="44">
        <f t="shared" si="21"/>
        <v>500</v>
      </c>
      <c r="R111" s="43" t="s">
        <v>111</v>
      </c>
      <c r="S111" s="62"/>
      <c r="T111" s="69"/>
      <c r="U111" s="44">
        <f t="shared" si="22"/>
        <v>1000</v>
      </c>
    </row>
    <row r="112" spans="2:21" x14ac:dyDescent="0.25">
      <c r="B112" s="43" t="s">
        <v>112</v>
      </c>
      <c r="C112" s="56">
        <v>0</v>
      </c>
      <c r="D112" s="57">
        <v>0</v>
      </c>
      <c r="E112" s="44">
        <f t="shared" si="18"/>
        <v>5800</v>
      </c>
      <c r="F112" s="43" t="s">
        <v>112</v>
      </c>
      <c r="G112" s="56"/>
      <c r="H112" s="57"/>
      <c r="I112" s="44">
        <f t="shared" si="19"/>
        <v>5000</v>
      </c>
      <c r="J112" s="43" t="s">
        <v>112</v>
      </c>
      <c r="K112" s="56"/>
      <c r="L112" s="57"/>
      <c r="M112" s="44">
        <f t="shared" si="20"/>
        <v>250</v>
      </c>
      <c r="N112" s="43" t="s">
        <v>112</v>
      </c>
      <c r="O112" s="62"/>
      <c r="P112" s="69"/>
      <c r="Q112" s="44">
        <f t="shared" si="21"/>
        <v>500</v>
      </c>
      <c r="R112" s="43" t="s">
        <v>112</v>
      </c>
      <c r="S112" s="62"/>
      <c r="T112" s="69"/>
      <c r="U112" s="44">
        <f t="shared" si="22"/>
        <v>1000</v>
      </c>
    </row>
    <row r="113" spans="2:21" x14ac:dyDescent="0.25">
      <c r="B113" s="43" t="s">
        <v>113</v>
      </c>
      <c r="C113" s="56">
        <v>0</v>
      </c>
      <c r="D113" s="57">
        <v>0</v>
      </c>
      <c r="E113" s="44">
        <f t="shared" si="18"/>
        <v>5800</v>
      </c>
      <c r="F113" s="43" t="s">
        <v>113</v>
      </c>
      <c r="G113" s="56"/>
      <c r="H113" s="57"/>
      <c r="I113" s="44">
        <f t="shared" si="19"/>
        <v>5000</v>
      </c>
      <c r="J113" s="43" t="s">
        <v>113</v>
      </c>
      <c r="K113" s="56"/>
      <c r="L113" s="57"/>
      <c r="M113" s="44">
        <f t="shared" si="20"/>
        <v>250</v>
      </c>
      <c r="N113" s="43" t="s">
        <v>113</v>
      </c>
      <c r="O113" s="62"/>
      <c r="P113" s="69"/>
      <c r="Q113" s="44">
        <f t="shared" si="21"/>
        <v>500</v>
      </c>
      <c r="R113" s="43" t="s">
        <v>113</v>
      </c>
      <c r="S113" s="62"/>
      <c r="T113" s="69"/>
      <c r="U113" s="44">
        <f t="shared" si="22"/>
        <v>1000</v>
      </c>
    </row>
    <row r="114" spans="2:21" ht="15.75" thickBot="1" x14ac:dyDescent="0.3">
      <c r="B114" s="55" t="s">
        <v>119</v>
      </c>
      <c r="C114" s="58"/>
      <c r="D114" s="59"/>
      <c r="E114" s="91">
        <f t="shared" si="18"/>
        <v>5800</v>
      </c>
      <c r="F114" s="55" t="s">
        <v>119</v>
      </c>
      <c r="G114" s="58"/>
      <c r="H114" s="59"/>
      <c r="I114" s="91">
        <f t="shared" si="19"/>
        <v>5000</v>
      </c>
      <c r="J114" s="55" t="s">
        <v>119</v>
      </c>
      <c r="K114" s="58"/>
      <c r="L114" s="59"/>
      <c r="M114" s="91">
        <f t="shared" si="20"/>
        <v>250</v>
      </c>
      <c r="N114" s="55" t="s">
        <v>119</v>
      </c>
      <c r="O114" s="63"/>
      <c r="P114" s="70"/>
      <c r="Q114" s="91">
        <f t="shared" si="21"/>
        <v>500</v>
      </c>
      <c r="R114" s="55" t="s">
        <v>119</v>
      </c>
      <c r="S114" s="63"/>
      <c r="T114" s="70"/>
      <c r="U114" s="91">
        <f t="shared" si="22"/>
        <v>1000</v>
      </c>
    </row>
    <row r="115" spans="2:21" ht="16.5" thickTop="1" thickBot="1" x14ac:dyDescent="0.3">
      <c r="B115" s="45" t="s">
        <v>94</v>
      </c>
      <c r="C115" s="60">
        <f>SUM(C101:C114)</f>
        <v>0</v>
      </c>
      <c r="D115" s="61">
        <f>SUM(D101:D114)</f>
        <v>0</v>
      </c>
      <c r="E115" s="46">
        <f>E114</f>
        <v>5800</v>
      </c>
      <c r="F115" s="45" t="s">
        <v>94</v>
      </c>
      <c r="G115" s="60">
        <f>SUM(G101:G114)</f>
        <v>0</v>
      </c>
      <c r="H115" s="61">
        <f>SUM(H101:H114)</f>
        <v>0</v>
      </c>
      <c r="I115" s="46">
        <f>I114</f>
        <v>5000</v>
      </c>
      <c r="J115" s="45" t="s">
        <v>94</v>
      </c>
      <c r="K115" s="60">
        <f>SUM(K101:K114)</f>
        <v>0</v>
      </c>
      <c r="L115" s="61">
        <f>SUM(L101:L114)</f>
        <v>0</v>
      </c>
      <c r="M115" s="46">
        <f>M114</f>
        <v>250</v>
      </c>
      <c r="N115" s="45" t="s">
        <v>94</v>
      </c>
      <c r="O115" s="64">
        <f>SUM(O101:O114)</f>
        <v>0</v>
      </c>
      <c r="P115" s="71">
        <f>SUM(P101:P114)</f>
        <v>0</v>
      </c>
      <c r="Q115" s="46">
        <f>Q114</f>
        <v>500</v>
      </c>
      <c r="R115" s="45" t="s">
        <v>94</v>
      </c>
      <c r="S115" s="64">
        <f>SUM(S101:S114)</f>
        <v>0</v>
      </c>
      <c r="T115" s="71">
        <f>SUM(T101:T114)</f>
        <v>0</v>
      </c>
      <c r="U115" s="46">
        <f>U114</f>
        <v>1000</v>
      </c>
    </row>
    <row r="116" spans="2:21" ht="15.75" thickBot="1" x14ac:dyDescent="0.3">
      <c r="I116" t="s">
        <v>46</v>
      </c>
      <c r="M116" t="s">
        <v>46</v>
      </c>
      <c r="Q116" s="165">
        <v>-369.28</v>
      </c>
    </row>
    <row r="117" spans="2:21" ht="15.75" thickBot="1" x14ac:dyDescent="0.3">
      <c r="B117" s="88">
        <v>2023</v>
      </c>
      <c r="C117" s="129" t="s">
        <v>102</v>
      </c>
      <c r="D117" s="130" t="s">
        <v>103</v>
      </c>
      <c r="E117" s="87" t="s">
        <v>104</v>
      </c>
    </row>
    <row r="118" spans="2:21" ht="15.75" thickBot="1" x14ac:dyDescent="0.3">
      <c r="B118" s="89" t="s">
        <v>95</v>
      </c>
      <c r="C118" s="131">
        <f>C115+G115+K115+O115+C96+C77+G77+K77+O77+S77+G58+C58+C39+G39+C20+G20+K20</f>
        <v>0</v>
      </c>
      <c r="D118" s="132">
        <f>D115+H115+L115+P115+D77+H77+L77+P77+T77+D58+H58+H39+D39+D20+H20+L20</f>
        <v>0</v>
      </c>
      <c r="E118" s="86">
        <f>E115+I115+M115+Q115+U115+E96+E77+I77+M77+Q77+U77+E58+I58+I39+E39+E20+I20+M20</f>
        <v>46743.87</v>
      </c>
    </row>
    <row r="121" spans="2:21" x14ac:dyDescent="0.25">
      <c r="P121" t="s">
        <v>120</v>
      </c>
    </row>
  </sheetData>
  <mergeCells count="22">
    <mergeCell ref="B42:E42"/>
    <mergeCell ref="F42:I42"/>
    <mergeCell ref="B4:E4"/>
    <mergeCell ref="F4:I4"/>
    <mergeCell ref="J4:M4"/>
    <mergeCell ref="B23:E23"/>
    <mergeCell ref="F23:I23"/>
    <mergeCell ref="B80:E80"/>
    <mergeCell ref="F80:I80"/>
    <mergeCell ref="J80:M80"/>
    <mergeCell ref="N80:Q80"/>
    <mergeCell ref="R80:U80"/>
    <mergeCell ref="B61:E61"/>
    <mergeCell ref="F61:I61"/>
    <mergeCell ref="J61:M61"/>
    <mergeCell ref="N61:Q61"/>
    <mergeCell ref="R61:U61"/>
    <mergeCell ref="B99:E99"/>
    <mergeCell ref="F99:I99"/>
    <mergeCell ref="J99:M99"/>
    <mergeCell ref="N99:Q99"/>
    <mergeCell ref="R99:U99"/>
  </mergeCells>
  <pageMargins left="0.25" right="0.25" top="0.75" bottom="0.75" header="0.3" footer="0.3"/>
  <pageSetup fitToHeight="2" orientation="landscape" horizontalDpi="0" verticalDpi="0"/>
  <rowBreaks count="1" manualBreakCount="1">
    <brk id="59" max="16383" man="1"/>
  </rowBreaks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 2024</vt:lpstr>
      <vt:lpstr>Accounts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KAllen</dc:creator>
  <cp:lastModifiedBy>Jeff Westling</cp:lastModifiedBy>
  <cp:lastPrinted>2022-12-22T14:20:46Z</cp:lastPrinted>
  <dcterms:created xsi:type="dcterms:W3CDTF">2018-11-06T20:32:35Z</dcterms:created>
  <dcterms:modified xsi:type="dcterms:W3CDTF">2024-02-17T14:13:26Z</dcterms:modified>
</cp:coreProperties>
</file>