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ink/ink1.xml" ContentType="application/inkml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4abf19d0a79807d/scouts/OA/2025/"/>
    </mc:Choice>
  </mc:AlternateContent>
  <xr:revisionPtr revIDLastSave="0" documentId="8_{1ACF358A-903D-554F-BE9E-819D5A36E24F}" xr6:coauthVersionLast="47" xr6:coauthVersionMax="47" xr10:uidLastSave="{00000000-0000-0000-0000-000000000000}"/>
  <bookViews>
    <workbookView xWindow="3300" yWindow="6120" windowWidth="25640" windowHeight="14440" xr2:uid="{6D0684AD-4CCA-5541-A81C-D1E0BA3A4578}"/>
  </bookViews>
  <sheets>
    <sheet name="Budget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0" i="1" l="1"/>
  <c r="E84" i="1"/>
  <c r="E80" i="1"/>
  <c r="E78" i="1"/>
  <c r="E72" i="1"/>
  <c r="C54" i="1"/>
  <c r="E54" i="1" s="1"/>
  <c r="E51" i="1"/>
  <c r="E52" i="1" s="1"/>
  <c r="E39" i="1"/>
  <c r="E35" i="1"/>
  <c r="E29" i="1"/>
  <c r="E32" i="1" s="1"/>
  <c r="E27" i="1"/>
  <c r="C22" i="1"/>
  <c r="E21" i="1"/>
  <c r="E20" i="1"/>
  <c r="C57" i="1" s="1"/>
  <c r="E57" i="1" s="1"/>
  <c r="E19" i="1"/>
  <c r="C56" i="1" s="1"/>
  <c r="E56" i="1" s="1"/>
  <c r="E18" i="1"/>
  <c r="C55" i="1" s="1"/>
  <c r="E55" i="1" s="1"/>
  <c r="E17" i="1"/>
  <c r="E16" i="1"/>
  <c r="E22" i="1" s="1"/>
  <c r="E13" i="1"/>
  <c r="E12" i="1"/>
  <c r="E11" i="1"/>
  <c r="E10" i="1"/>
  <c r="E9" i="1"/>
  <c r="E8" i="1"/>
  <c r="E7" i="1"/>
  <c r="E6" i="1"/>
  <c r="E5" i="1"/>
  <c r="E14" i="1" s="1"/>
  <c r="E36" i="1" s="1"/>
  <c r="E58" i="1" l="1"/>
  <c r="E91" i="1" s="1"/>
  <c r="E9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tc={F230C3A7-85FC-F34B-A165-49BDCB02AF3E}</author>
  </authors>
  <commentList>
    <comment ref="E22" authorId="0" shapeId="0" xr:uid="{F230C3A7-85FC-F34B-A165-49BDCB02AF3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Does not include chapter breakout
</t>
      </text>
    </comment>
  </commentList>
</comments>
</file>

<file path=xl/sharedStrings.xml><?xml version="1.0" encoding="utf-8"?>
<sst xmlns="http://schemas.openxmlformats.org/spreadsheetml/2006/main" count="102" uniqueCount="86">
  <si>
    <t>WAHUNSENAKAH LODGE 333</t>
  </si>
  <si>
    <t>Annual Budget 2025</t>
  </si>
  <si>
    <t>INCOME</t>
  </si>
  <si>
    <t xml:space="preserve"> </t>
  </si>
  <si>
    <t>2025 Request</t>
  </si>
  <si>
    <t>Lodge Events</t>
  </si>
  <si>
    <t>Winter Service</t>
  </si>
  <si>
    <t>Spring Service</t>
  </si>
  <si>
    <t>Summer Service</t>
  </si>
  <si>
    <t>Fall Fellowship</t>
  </si>
  <si>
    <t>Holiday / Winter Banquet</t>
  </si>
  <si>
    <t>LLDC</t>
  </si>
  <si>
    <t>Brotherhood Fee</t>
  </si>
  <si>
    <t>Candidate Fee</t>
  </si>
  <si>
    <t>Event Late Fees</t>
  </si>
  <si>
    <t>Lodge Events Subtotal</t>
  </si>
  <si>
    <t>Lodge Dues</t>
  </si>
  <si>
    <t xml:space="preserve"> Dues (-$1/honor member)</t>
  </si>
  <si>
    <t>Chanco</t>
  </si>
  <si>
    <t>Wicomico Account</t>
  </si>
  <si>
    <t>Kecoughtan</t>
  </si>
  <si>
    <t>Piankatank Account</t>
  </si>
  <si>
    <t>Late Dues (+2/late member)</t>
  </si>
  <si>
    <t>Lodge Dues Subtotal</t>
  </si>
  <si>
    <t>Product Sales</t>
  </si>
  <si>
    <t>Engraving Team</t>
  </si>
  <si>
    <t>History</t>
  </si>
  <si>
    <t>Trading Post</t>
  </si>
  <si>
    <t>Total Product Sales</t>
  </si>
  <si>
    <t>Special Events</t>
  </si>
  <si>
    <t>Conclave</t>
  </si>
  <si>
    <t>Conclave Trading Post</t>
  </si>
  <si>
    <t>NOAC</t>
  </si>
  <si>
    <t>Special Events Subtotal</t>
  </si>
  <si>
    <t>Miscellanous Income</t>
  </si>
  <si>
    <t>Vigil Support</t>
  </si>
  <si>
    <t>Miscellanous Income Subtotal</t>
  </si>
  <si>
    <t>TOTAL INCOME</t>
  </si>
  <si>
    <t>EXPENSES</t>
  </si>
  <si>
    <t>National OA Charter Fee</t>
  </si>
  <si>
    <t>($5/Member)</t>
  </si>
  <si>
    <t>Events</t>
  </si>
  <si>
    <t>Winter/Holiday Banquet</t>
  </si>
  <si>
    <t>Vigil Weekend</t>
  </si>
  <si>
    <t>Lodge Training (LLD) / Polestar</t>
  </si>
  <si>
    <t>Advisor / Chief Event Frr</t>
  </si>
  <si>
    <t>NLS Fee Richmond VA Session</t>
  </si>
  <si>
    <t>Event Sub-Total</t>
  </si>
  <si>
    <t>Chapter Accounts</t>
  </si>
  <si>
    <t>Chanco Account</t>
  </si>
  <si>
    <t>Kecoughtan Account</t>
  </si>
  <si>
    <t>Chapter Accounts Sub Total</t>
  </si>
  <si>
    <t>Committees</t>
  </si>
  <si>
    <t xml:space="preserve">American Indian Affairs </t>
  </si>
  <si>
    <t>Camping Promotions</t>
  </si>
  <si>
    <t>Ceremony Team</t>
  </si>
  <si>
    <t>Communications</t>
  </si>
  <si>
    <t>Elangomat</t>
  </si>
  <si>
    <t>Election Team</t>
  </si>
  <si>
    <t xml:space="preserve">Historical </t>
  </si>
  <si>
    <t xml:space="preserve">Kitchen Crew </t>
  </si>
  <si>
    <t>Service</t>
  </si>
  <si>
    <t>Spirit Fund</t>
  </si>
  <si>
    <t>Committee Sub Total</t>
  </si>
  <si>
    <t>Awards &amp; Gifts</t>
  </si>
  <si>
    <t>World Ministry</t>
  </si>
  <si>
    <t>Colonial Trail Council FOS</t>
  </si>
  <si>
    <t>James E West (Silver Duck)</t>
  </si>
  <si>
    <t>Founders Award</t>
  </si>
  <si>
    <t>Awards &amp; Gifts Subtotal</t>
  </si>
  <si>
    <t>Program</t>
  </si>
  <si>
    <t>Brotherhood Conversion</t>
  </si>
  <si>
    <t>Insignia &amp; Design</t>
  </si>
  <si>
    <t>Nimat</t>
  </si>
  <si>
    <t>Program Subtotal</t>
  </si>
  <si>
    <t>Miscellanous Expenses</t>
  </si>
  <si>
    <t>Facility Use Needs</t>
  </si>
  <si>
    <t>Lodge Leadership Petty Cash</t>
  </si>
  <si>
    <t>Postage/Mailings</t>
  </si>
  <si>
    <t>Vehicle Maintence Fund</t>
  </si>
  <si>
    <t>Miscellanous Expenses Subtoal</t>
  </si>
  <si>
    <t>TOTAL EXPENSES</t>
  </si>
  <si>
    <t>NET PROFIT/LOSS</t>
  </si>
  <si>
    <t>**As of date budget was drafted</t>
  </si>
  <si>
    <t>***Based on what has been collected from Memorobilia Silent Auctions</t>
  </si>
  <si>
    <t>*Based on Honor Member registration by end of 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</si>
</sst>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name val="Arial"/>
      <family val="2"/>
    </font>
    <font>
      <b/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sz val="10"/>
      <name val="Arial"/>
      <family val="2"/>
    </font>
    <font>
      <sz val="12"/>
      <color theme="3" tint="-0.249977111117893"/>
      <name val="Aptos Narrow"/>
      <family val="2"/>
      <scheme val="minor"/>
    </font>
    <font>
      <b/>
      <i/>
      <sz val="12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i/>
      <sz val="12"/>
      <color theme="3" tint="-0.249977111117893"/>
      <name val="Aptos Narrow"/>
      <family val="2"/>
      <scheme val="minor"/>
    </font>
    <font>
      <sz val="12"/>
      <color theme="2" tint="-0.249977111117893"/>
      <name val="Aptos Narrow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50505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505050"/>
      </left>
      <right/>
      <top style="medium">
        <color indexed="64"/>
      </top>
      <bottom style="thin">
        <color rgb="FF50505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505050"/>
      </left>
      <right/>
      <top style="thin">
        <color rgb="FF50505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50505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152">
    <xf numFmtId="0" fontId="0" fillId="0" borderId="0" xfId="0"/>
    <xf numFmtId="0" fontId="3" fillId="2" borderId="0" xfId="0" applyFont="1" applyFill="1" applyAlignment="1">
      <alignment horizontal="center"/>
    </xf>
    <xf numFmtId="164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3" xfId="0" applyBorder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0" fillId="3" borderId="6" xfId="0" applyFill="1" applyBorder="1"/>
    <xf numFmtId="0" fontId="6" fillId="4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right" vertical="top"/>
    </xf>
    <xf numFmtId="164" fontId="7" fillId="4" borderId="8" xfId="0" applyNumberFormat="1" applyFont="1" applyFill="1" applyBorder="1" applyAlignment="1">
      <alignment horizontal="right" vertical="top"/>
    </xf>
    <xf numFmtId="164" fontId="1" fillId="4" borderId="8" xfId="0" applyNumberFormat="1" applyFont="1" applyFill="1" applyBorder="1"/>
    <xf numFmtId="0" fontId="0" fillId="4" borderId="9" xfId="0" applyFill="1" applyBorder="1"/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1" fillId="0" borderId="12" xfId="1" applyFont="1" applyBorder="1" applyAlignment="1" applyProtection="1">
      <alignment horizontal="right" vertical="top" wrapText="1"/>
      <protection locked="0"/>
    </xf>
    <xf numFmtId="164" fontId="9" fillId="0" borderId="11" xfId="0" applyNumberFormat="1" applyFont="1" applyBorder="1" applyAlignment="1" applyProtection="1">
      <alignment horizontal="right" vertical="top"/>
      <protection locked="0"/>
    </xf>
    <xf numFmtId="164" fontId="1" fillId="0" borderId="13" xfId="0" applyNumberFormat="1" applyFont="1" applyBorder="1"/>
    <xf numFmtId="0" fontId="0" fillId="5" borderId="14" xfId="0" applyFill="1" applyBorder="1"/>
    <xf numFmtId="0" fontId="7" fillId="0" borderId="15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164" fontId="9" fillId="0" borderId="12" xfId="0" applyNumberFormat="1" applyFont="1" applyBorder="1" applyAlignment="1" applyProtection="1">
      <alignment horizontal="right" vertical="top"/>
      <protection locked="0"/>
    </xf>
    <xf numFmtId="164" fontId="1" fillId="0" borderId="16" xfId="0" applyNumberFormat="1" applyFont="1" applyBorder="1"/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2" xfId="0" applyFont="1" applyBorder="1" applyAlignment="1">
      <alignment horizontal="right" vertical="top"/>
    </xf>
    <xf numFmtId="164" fontId="1" fillId="0" borderId="12" xfId="0" applyNumberFormat="1" applyFont="1" applyBorder="1" applyAlignment="1">
      <alignment horizontal="right" vertical="top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1" fillId="0" borderId="21" xfId="1" applyFont="1" applyBorder="1" applyAlignment="1" applyProtection="1">
      <alignment horizontal="right" vertical="top" wrapText="1"/>
      <protection locked="0"/>
    </xf>
    <xf numFmtId="164" fontId="9" fillId="0" borderId="21" xfId="0" applyNumberFormat="1" applyFont="1" applyBorder="1" applyAlignment="1" applyProtection="1">
      <alignment horizontal="right" vertical="top"/>
      <protection locked="0"/>
    </xf>
    <xf numFmtId="164" fontId="1" fillId="0" borderId="22" xfId="0" applyNumberFormat="1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1" fillId="0" borderId="25" xfId="1" applyFont="1" applyBorder="1" applyAlignment="1" applyProtection="1">
      <alignment horizontal="right" vertical="top" wrapText="1"/>
      <protection locked="0"/>
    </xf>
    <xf numFmtId="164" fontId="12" fillId="0" borderId="25" xfId="0" applyNumberFormat="1" applyFont="1" applyBorder="1" applyAlignment="1" applyProtection="1">
      <alignment horizontal="right" vertical="top"/>
      <protection locked="0"/>
    </xf>
    <xf numFmtId="164" fontId="11" fillId="0" borderId="26" xfId="0" applyNumberFormat="1" applyFont="1" applyBorder="1"/>
    <xf numFmtId="0" fontId="0" fillId="5" borderId="27" xfId="0" applyFill="1" applyBorder="1"/>
    <xf numFmtId="0" fontId="6" fillId="4" borderId="28" xfId="0" applyFont="1" applyFill="1" applyBorder="1" applyAlignment="1">
      <alignment horizontal="center"/>
    </xf>
    <xf numFmtId="0" fontId="11" fillId="4" borderId="29" xfId="1" applyFont="1" applyFill="1" applyBorder="1" applyAlignment="1" applyProtection="1">
      <alignment horizontal="right" vertical="top" wrapText="1"/>
      <protection locked="0"/>
    </xf>
    <xf numFmtId="164" fontId="12" fillId="4" borderId="29" xfId="0" applyNumberFormat="1" applyFont="1" applyFill="1" applyBorder="1" applyAlignment="1" applyProtection="1">
      <alignment horizontal="right" vertical="top"/>
      <protection locked="0"/>
    </xf>
    <xf numFmtId="164" fontId="11" fillId="4" borderId="30" xfId="0" applyNumberFormat="1" applyFont="1" applyFill="1" applyBorder="1"/>
    <xf numFmtId="0" fontId="7" fillId="0" borderId="12" xfId="0" applyFont="1" applyBorder="1" applyAlignment="1">
      <alignment horizontal="right" vertical="top"/>
    </xf>
    <xf numFmtId="164" fontId="7" fillId="0" borderId="12" xfId="0" applyNumberFormat="1" applyFont="1" applyBorder="1" applyAlignment="1">
      <alignment horizontal="right" vertical="top"/>
    </xf>
    <xf numFmtId="0" fontId="9" fillId="0" borderId="12" xfId="0" applyFont="1" applyBorder="1" applyProtection="1">
      <protection locked="0"/>
    </xf>
    <xf numFmtId="164" fontId="9" fillId="0" borderId="16" xfId="0" applyNumberFormat="1" applyFont="1" applyBorder="1" applyProtection="1">
      <protection locked="0"/>
    </xf>
    <xf numFmtId="0" fontId="9" fillId="0" borderId="21" xfId="0" applyFont="1" applyBorder="1" applyProtection="1">
      <protection locked="0"/>
    </xf>
    <xf numFmtId="164" fontId="7" fillId="0" borderId="21" xfId="0" applyNumberFormat="1" applyFont="1" applyBorder="1" applyAlignment="1">
      <alignment horizontal="right" vertical="top"/>
    </xf>
    <xf numFmtId="164" fontId="9" fillId="0" borderId="22" xfId="0" applyNumberFormat="1" applyFont="1" applyBorder="1" applyProtection="1">
      <protection locked="0"/>
    </xf>
    <xf numFmtId="0" fontId="12" fillId="0" borderId="25" xfId="0" applyFont="1" applyBorder="1" applyProtection="1">
      <protection locked="0"/>
    </xf>
    <xf numFmtId="164" fontId="10" fillId="0" borderId="25" xfId="0" applyNumberFormat="1" applyFont="1" applyBorder="1" applyAlignment="1">
      <alignment horizontal="right" vertical="top"/>
    </xf>
    <xf numFmtId="164" fontId="12" fillId="0" borderId="26" xfId="0" applyNumberFormat="1" applyFont="1" applyBorder="1" applyProtection="1">
      <protection locked="0"/>
    </xf>
    <xf numFmtId="0" fontId="12" fillId="4" borderId="29" xfId="0" applyFont="1" applyFill="1" applyBorder="1" applyProtection="1">
      <protection locked="0"/>
    </xf>
    <xf numFmtId="164" fontId="10" fillId="4" borderId="29" xfId="0" applyNumberFormat="1" applyFont="1" applyFill="1" applyBorder="1" applyAlignment="1">
      <alignment horizontal="right" vertical="top"/>
    </xf>
    <xf numFmtId="164" fontId="12" fillId="4" borderId="30" xfId="0" applyNumberFormat="1" applyFont="1" applyFill="1" applyBorder="1" applyProtection="1">
      <protection locked="0"/>
    </xf>
    <xf numFmtId="0" fontId="7" fillId="0" borderId="31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1" xfId="0" applyFont="1" applyBorder="1" applyAlignment="1">
      <alignment horizontal="right" vertical="top"/>
    </xf>
    <xf numFmtId="0" fontId="10" fillId="0" borderId="32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7" fillId="0" borderId="25" xfId="0" applyFont="1" applyBorder="1" applyAlignment="1">
      <alignment horizontal="right" vertical="top"/>
    </xf>
    <xf numFmtId="164" fontId="7" fillId="0" borderId="25" xfId="0" applyNumberFormat="1" applyFont="1" applyBorder="1" applyAlignment="1">
      <alignment horizontal="right" vertical="top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right" vertical="top"/>
    </xf>
    <xf numFmtId="164" fontId="1" fillId="4" borderId="8" xfId="0" applyNumberFormat="1" applyFont="1" applyFill="1" applyBorder="1" applyAlignment="1">
      <alignment horizontal="right" vertical="top"/>
    </xf>
    <xf numFmtId="164" fontId="11" fillId="4" borderId="8" xfId="0" applyNumberFormat="1" applyFont="1" applyFill="1" applyBorder="1"/>
    <xf numFmtId="0" fontId="9" fillId="0" borderId="12" xfId="0" applyFont="1" applyBorder="1" applyAlignment="1" applyProtection="1">
      <alignment horizontal="right" vertical="top"/>
      <protection locked="0"/>
    </xf>
    <xf numFmtId="164" fontId="1" fillId="0" borderId="12" xfId="0" applyNumberFormat="1" applyFont="1" applyBorder="1"/>
    <xf numFmtId="164" fontId="13" fillId="5" borderId="16" xfId="0" applyNumberFormat="1" applyFont="1" applyFill="1" applyBorder="1"/>
    <xf numFmtId="0" fontId="7" fillId="0" borderId="33" xfId="0" applyFont="1" applyBorder="1" applyAlignment="1">
      <alignment horizontal="left"/>
    </xf>
    <xf numFmtId="0" fontId="7" fillId="0" borderId="34" xfId="0" applyFont="1" applyBorder="1" applyAlignment="1">
      <alignment horizontal="left"/>
    </xf>
    <xf numFmtId="0" fontId="7" fillId="0" borderId="35" xfId="0" applyFont="1" applyBorder="1" applyAlignment="1">
      <alignment horizontal="right" vertical="top"/>
    </xf>
    <xf numFmtId="164" fontId="7" fillId="0" borderId="35" xfId="0" applyNumberFormat="1" applyFont="1" applyBorder="1" applyAlignment="1">
      <alignment horizontal="right" vertical="top"/>
    </xf>
    <xf numFmtId="164" fontId="1" fillId="0" borderId="36" xfId="0" applyNumberFormat="1" applyFont="1" applyBorder="1"/>
    <xf numFmtId="0" fontId="0" fillId="5" borderId="37" xfId="0" applyFill="1" applyBorder="1"/>
    <xf numFmtId="0" fontId="10" fillId="4" borderId="7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right" vertical="top"/>
    </xf>
    <xf numFmtId="164" fontId="1" fillId="0" borderId="21" xfId="0" applyNumberFormat="1" applyFont="1" applyBorder="1" applyAlignment="1">
      <alignment horizontal="right" vertical="top"/>
    </xf>
    <xf numFmtId="0" fontId="11" fillId="0" borderId="23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right" vertical="top"/>
    </xf>
    <xf numFmtId="164" fontId="1" fillId="0" borderId="25" xfId="0" applyNumberFormat="1" applyFont="1" applyBorder="1" applyAlignment="1">
      <alignment horizontal="right" vertical="top"/>
    </xf>
    <xf numFmtId="0" fontId="6" fillId="3" borderId="38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right" vertical="top"/>
    </xf>
    <xf numFmtId="164" fontId="6" fillId="3" borderId="39" xfId="0" applyNumberFormat="1" applyFont="1" applyFill="1" applyBorder="1" applyAlignment="1">
      <alignment horizontal="right" vertical="top"/>
    </xf>
    <xf numFmtId="164" fontId="2" fillId="3" borderId="40" xfId="0" applyNumberFormat="1" applyFont="1" applyFill="1" applyBorder="1"/>
    <xf numFmtId="0" fontId="1" fillId="6" borderId="4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right" vertical="top"/>
    </xf>
    <xf numFmtId="164" fontId="1" fillId="6" borderId="0" xfId="0" applyNumberFormat="1" applyFont="1" applyFill="1" applyAlignment="1">
      <alignment horizontal="right" vertical="top"/>
    </xf>
    <xf numFmtId="164" fontId="1" fillId="6" borderId="0" xfId="0" applyNumberFormat="1" applyFont="1" applyFill="1"/>
    <xf numFmtId="0" fontId="0" fillId="5" borderId="42" xfId="0" applyFill="1" applyBorder="1"/>
    <xf numFmtId="0" fontId="5" fillId="7" borderId="4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0" fillId="7" borderId="6" xfId="0" applyFill="1" applyBorder="1"/>
    <xf numFmtId="0" fontId="10" fillId="8" borderId="38" xfId="0" applyFont="1" applyFill="1" applyBorder="1"/>
    <xf numFmtId="0" fontId="11" fillId="8" borderId="39" xfId="0" applyFont="1" applyFill="1" applyBorder="1"/>
    <xf numFmtId="0" fontId="11" fillId="8" borderId="39" xfId="0" applyFont="1" applyFill="1" applyBorder="1" applyAlignment="1">
      <alignment horizontal="right" vertical="top"/>
    </xf>
    <xf numFmtId="164" fontId="11" fillId="8" borderId="39" xfId="0" applyNumberFormat="1" applyFont="1" applyFill="1" applyBorder="1" applyAlignment="1">
      <alignment horizontal="right" vertical="top"/>
    </xf>
    <xf numFmtId="164" fontId="11" fillId="8" borderId="40" xfId="0" applyNumberFormat="1" applyFont="1" applyFill="1" applyBorder="1"/>
    <xf numFmtId="0" fontId="0" fillId="5" borderId="6" xfId="0" applyFill="1" applyBorder="1"/>
    <xf numFmtId="0" fontId="7" fillId="4" borderId="8" xfId="0" applyFont="1" applyFill="1" applyBorder="1" applyAlignment="1">
      <alignment horizontal="center"/>
    </xf>
    <xf numFmtId="0" fontId="7" fillId="0" borderId="11" xfId="0" applyFont="1" applyBorder="1" applyAlignment="1">
      <alignment horizontal="right" vertical="top"/>
    </xf>
    <xf numFmtId="164" fontId="7" fillId="0" borderId="11" xfId="0" applyNumberFormat="1" applyFont="1" applyBorder="1" applyAlignment="1">
      <alignment horizontal="right" vertical="top"/>
    </xf>
    <xf numFmtId="0" fontId="7" fillId="0" borderId="43" xfId="0" applyFont="1" applyBorder="1" applyAlignment="1">
      <alignment horizontal="right" vertical="top"/>
    </xf>
    <xf numFmtId="164" fontId="7" fillId="0" borderId="43" xfId="0" applyNumberFormat="1" applyFont="1" applyBorder="1" applyAlignment="1">
      <alignment horizontal="right" vertical="top"/>
    </xf>
    <xf numFmtId="164" fontId="1" fillId="0" borderId="1" xfId="0" applyNumberFormat="1" applyFont="1" applyBorder="1"/>
    <xf numFmtId="0" fontId="10" fillId="0" borderId="25" xfId="0" applyFont="1" applyBorder="1" applyAlignment="1">
      <alignment horizontal="right" vertical="top"/>
    </xf>
    <xf numFmtId="0" fontId="1" fillId="4" borderId="8" xfId="0" applyFont="1" applyFill="1" applyBorder="1" applyAlignment="1">
      <alignment horizontal="center"/>
    </xf>
    <xf numFmtId="164" fontId="7" fillId="0" borderId="11" xfId="0" applyNumberFormat="1" applyFont="1" applyBorder="1" applyProtection="1">
      <protection locked="0"/>
    </xf>
    <xf numFmtId="164" fontId="9" fillId="0" borderId="13" xfId="0" applyNumberFormat="1" applyFont="1" applyBorder="1" applyProtection="1">
      <protection locked="0"/>
    </xf>
    <xf numFmtId="164" fontId="7" fillId="0" borderId="12" xfId="0" applyNumberFormat="1" applyFont="1" applyBorder="1" applyProtection="1">
      <protection locked="0"/>
    </xf>
    <xf numFmtId="164" fontId="7" fillId="0" borderId="21" xfId="0" applyNumberFormat="1" applyFont="1" applyBorder="1" applyProtection="1">
      <protection locked="0"/>
    </xf>
    <xf numFmtId="0" fontId="9" fillId="0" borderId="25" xfId="0" applyFont="1" applyBorder="1" applyAlignment="1" applyProtection="1">
      <alignment horizontal="right" vertical="top"/>
      <protection locked="0"/>
    </xf>
    <xf numFmtId="164" fontId="9" fillId="0" borderId="25" xfId="0" applyNumberFormat="1" applyFont="1" applyBorder="1" applyAlignment="1" applyProtection="1">
      <alignment horizontal="right" vertical="top"/>
      <protection locked="0"/>
    </xf>
    <xf numFmtId="0" fontId="1" fillId="4" borderId="8" xfId="0" applyFont="1" applyFill="1" applyBorder="1" applyAlignment="1" applyProtection="1">
      <alignment horizontal="right" vertical="top"/>
      <protection locked="0"/>
    </xf>
    <xf numFmtId="164" fontId="1" fillId="4" borderId="8" xfId="0" applyNumberFormat="1" applyFont="1" applyFill="1" applyBorder="1" applyAlignment="1" applyProtection="1">
      <alignment horizontal="right" vertical="top"/>
      <protection locked="0"/>
    </xf>
    <xf numFmtId="164" fontId="1" fillId="4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right" vertical="top"/>
    </xf>
    <xf numFmtId="164" fontId="1" fillId="0" borderId="11" xfId="0" applyNumberFormat="1" applyFont="1" applyBorder="1" applyAlignment="1">
      <alignment horizontal="right" vertical="top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11" fillId="0" borderId="25" xfId="0" applyFont="1" applyBorder="1" applyAlignment="1">
      <alignment horizontal="right" vertical="top"/>
    </xf>
    <xf numFmtId="164" fontId="11" fillId="0" borderId="25" xfId="0" applyNumberFormat="1" applyFont="1" applyBorder="1" applyAlignment="1">
      <alignment horizontal="right" vertical="top"/>
    </xf>
    <xf numFmtId="0" fontId="1" fillId="4" borderId="44" xfId="0" applyFont="1" applyFill="1" applyBorder="1" applyAlignment="1">
      <alignment horizontal="right" vertical="top"/>
    </xf>
    <xf numFmtId="164" fontId="1" fillId="4" borderId="44" xfId="0" applyNumberFormat="1" applyFont="1" applyFill="1" applyBorder="1"/>
    <xf numFmtId="0" fontId="11" fillId="4" borderId="8" xfId="0" applyFont="1" applyFill="1" applyBorder="1" applyAlignment="1">
      <alignment horizontal="right" vertical="top"/>
    </xf>
    <xf numFmtId="164" fontId="11" fillId="4" borderId="8" xfId="0" applyNumberFormat="1" applyFont="1" applyFill="1" applyBorder="1" applyAlignment="1">
      <alignment horizontal="right" vertical="top"/>
    </xf>
    <xf numFmtId="0" fontId="6" fillId="7" borderId="38" xfId="0" applyFont="1" applyFill="1" applyBorder="1" applyAlignment="1">
      <alignment horizontal="center"/>
    </xf>
    <xf numFmtId="0" fontId="6" fillId="7" borderId="39" xfId="0" applyFont="1" applyFill="1" applyBorder="1" applyAlignment="1">
      <alignment horizontal="center"/>
    </xf>
    <xf numFmtId="0" fontId="6" fillId="7" borderId="39" xfId="0" applyFont="1" applyFill="1" applyBorder="1" applyAlignment="1">
      <alignment horizontal="right" vertical="top"/>
    </xf>
    <xf numFmtId="164" fontId="6" fillId="7" borderId="39" xfId="0" applyNumberFormat="1" applyFont="1" applyFill="1" applyBorder="1" applyAlignment="1">
      <alignment horizontal="right" vertical="top"/>
    </xf>
    <xf numFmtId="164" fontId="2" fillId="7" borderId="40" xfId="0" applyNumberFormat="1" applyFont="1" applyFill="1" applyBorder="1"/>
    <xf numFmtId="0" fontId="10" fillId="9" borderId="38" xfId="0" applyFont="1" applyFill="1" applyBorder="1" applyAlignment="1">
      <alignment horizontal="center"/>
    </xf>
    <xf numFmtId="0" fontId="10" fillId="9" borderId="39" xfId="0" applyFont="1" applyFill="1" applyBorder="1" applyAlignment="1">
      <alignment horizontal="center"/>
    </xf>
    <xf numFmtId="0" fontId="10" fillId="9" borderId="39" xfId="0" applyFont="1" applyFill="1" applyBorder="1" applyAlignment="1">
      <alignment horizontal="right" vertical="top"/>
    </xf>
    <xf numFmtId="164" fontId="10" fillId="9" borderId="39" xfId="0" applyNumberFormat="1" applyFont="1" applyFill="1" applyBorder="1" applyAlignment="1">
      <alignment horizontal="right" vertical="top"/>
    </xf>
    <xf numFmtId="164" fontId="11" fillId="9" borderId="40" xfId="0" applyNumberFormat="1" applyFont="1" applyFill="1" applyBorder="1"/>
    <xf numFmtId="0" fontId="0" fillId="9" borderId="6" xfId="0" applyFill="1" applyBorder="1"/>
    <xf numFmtId="0" fontId="1" fillId="0" borderId="0" xfId="0" applyFont="1"/>
    <xf numFmtId="0" fontId="1" fillId="0" borderId="0" xfId="0" applyFont="1" applyAlignment="1">
      <alignment horizontal="right" vertical="top"/>
    </xf>
    <xf numFmtId="164" fontId="1" fillId="0" borderId="0" xfId="0" applyNumberFormat="1" applyFont="1" applyAlignment="1">
      <alignment horizontal="right" vertical="top"/>
    </xf>
    <xf numFmtId="164" fontId="1" fillId="0" borderId="0" xfId="0" applyNumberFormat="1" applyFont="1"/>
  </cellXfs>
  <cellStyles count="2">
    <cellStyle name="Normal" xfId="0" builtinId="0"/>
    <cellStyle name="Normal 2" xfId="1" xr:uid="{571514F5-4268-044F-AEAE-2D78177238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Relationship Id="rId30" Type="http://schemas.openxmlformats.org/officeDocument/2006/relationships/image" Target="../media/image1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25</xdr:row>
      <xdr:rowOff>46852</xdr:rowOff>
    </xdr:from>
    <xdr:ext cx="6840" cy="12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DB072C72-9612-9C44-828A-FC9FB896C26D}"/>
                </a:ext>
                <a:ext uri="{147F2762-F138-4A5C-976F-8EAC2B608ADB}">
                  <a16:predDERef xmlns:a16="http://schemas.microsoft.com/office/drawing/2014/main" pred="{FAF4506C-1E35-BE72-EE3E-D4E724B11896}"/>
                </a:ext>
              </a:extLst>
            </xdr14:cNvPr>
            <xdr14:cNvContentPartPr/>
          </xdr14:nvContentPartPr>
          <xdr14:nvPr macro=""/>
          <xdr14:xfrm>
            <a:off x="7578000" y="6590880"/>
            <a:ext cx="6840" cy="12240"/>
          </xdr14:xfrm>
        </xdr:contentPart>
      </mc:Choice>
      <mc:Fallback xmlns="">
        <xdr:pic>
          <xdr:nvPicPr>
            <xdr:cNvPr id="30" name="Ink 29">
              <a:extLst>
                <a:ext uri="{FF2B5EF4-FFF2-40B4-BE49-F238E27FC236}">
                  <a16:creationId xmlns:a16="http://schemas.microsoft.com/office/drawing/2014/main" id="{8C06B0B5-63B0-0617-74EF-EA6FDC25AC61}"/>
                </a:ext>
                <a:ext uri="{147F2762-F138-4A5C-976F-8EAC2B608ADB}">
                  <a16:predDERef xmlns:a16="http://schemas.microsoft.com/office/drawing/2014/main" pred="{FAF4506C-1E35-BE72-EE3E-D4E724B11896}"/>
                </a:ext>
              </a:extLst>
            </xdr:cNvPr>
            <xdr:cNvPicPr/>
          </xdr:nvPicPr>
          <xdr:blipFill>
            <a:blip xmlns:r="http://schemas.openxmlformats.org/officeDocument/2006/relationships" r:embed="rId30"/>
            <a:stretch>
              <a:fillRect/>
            </a:stretch>
          </xdr:blipFill>
          <xdr:spPr>
            <a:xfrm>
              <a:off x="7562880" y="6575760"/>
              <a:ext cx="37440" cy="4248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1-11T13:48:43.285"/>
    </inkml:context>
    <inkml:brush xml:id="br0">
      <inkml:brushProperty name="width" value="0.08571" units="cm"/>
      <inkml:brushProperty name="height" value="0.08571" units="cm"/>
    </inkml:brush>
  </inkml:definitions>
  <inkml:trace contextRef="#ctx0" brushRef="#br0">19 1 8074,'-17'0'0,"16"14"0,2 4 0</inkml:trace>
</inkml:ink>
</file>

<file path=xl/persons/person.xml><?xml version="1.0" encoding="utf-8"?>
<personList xmlns="http://schemas.microsoft.com/office/spreadsheetml/2018/threadedcomments" xmlns:x="http://schemas.openxmlformats.org/spreadsheetml/2006/main">
  <person displayName="Dean Gould" id="{ADFBEA7E-C9B9-E64D-A781-7AD6571B0074}" userId="34abf19d0a79807d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2" dT="2022-12-23T02:59:36.40" personId="{ADFBEA7E-C9B9-E64D-A781-7AD6571B0074}" id="{F230C3A7-85FC-F34B-A165-49BDCB02AF3E}">
    <text xml:space="preserve">Does not include chapter breakout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86DD5-091C-C741-B9DC-C886C8CEC906}">
  <dimension ref="A1:H97"/>
  <sheetViews>
    <sheetView tabSelected="1" topLeftCell="A19" workbookViewId="0">
      <selection activeCell="G46" sqref="G46"/>
    </sheetView>
  </sheetViews>
  <sheetFormatPr baseColWidth="10" defaultColWidth="8.83203125" defaultRowHeight="15" x14ac:dyDescent="0.2"/>
  <cols>
    <col min="1" max="1" width="11.6640625" customWidth="1"/>
    <col min="2" max="2" width="19.1640625" customWidth="1"/>
    <col min="3" max="3" width="12.83203125" customWidth="1"/>
    <col min="4" max="4" width="14.5" customWidth="1"/>
    <col min="5" max="5" width="14.33203125" customWidth="1"/>
    <col min="6" max="6" width="1.83203125" customWidth="1"/>
    <col min="7" max="7" width="10.33203125" style="2" customWidth="1"/>
    <col min="8" max="8" width="11.83203125" style="2" customWidth="1"/>
  </cols>
  <sheetData>
    <row r="1" spans="1:8" ht="20" x14ac:dyDescent="0.2">
      <c r="A1" s="1" t="s">
        <v>0</v>
      </c>
      <c r="B1" s="1"/>
      <c r="C1" s="1"/>
      <c r="D1" s="1"/>
      <c r="E1" s="1"/>
    </row>
    <row r="2" spans="1:8" ht="20" thickBot="1" x14ac:dyDescent="0.3">
      <c r="A2" s="3" t="s">
        <v>1</v>
      </c>
      <c r="B2" s="4"/>
      <c r="C2" s="4"/>
      <c r="D2" s="4"/>
      <c r="E2" s="4"/>
      <c r="F2" s="5"/>
    </row>
    <row r="3" spans="1:8" ht="20" thickBot="1" x14ac:dyDescent="0.3">
      <c r="A3" s="6" t="s">
        <v>2</v>
      </c>
      <c r="B3" s="7"/>
      <c r="C3" s="7"/>
      <c r="D3" s="7"/>
      <c r="E3" s="7"/>
      <c r="F3" s="8"/>
      <c r="G3" s="2" t="s">
        <v>3</v>
      </c>
      <c r="H3" s="2" t="s">
        <v>4</v>
      </c>
    </row>
    <row r="4" spans="1:8" ht="16" x14ac:dyDescent="0.2">
      <c r="A4" s="9" t="s">
        <v>5</v>
      </c>
      <c r="B4" s="10"/>
      <c r="C4" s="11"/>
      <c r="D4" s="12"/>
      <c r="E4" s="13"/>
      <c r="F4" s="14"/>
    </row>
    <row r="5" spans="1:8" ht="16" x14ac:dyDescent="0.2">
      <c r="A5" s="15" t="s">
        <v>6</v>
      </c>
      <c r="B5" s="16"/>
      <c r="C5" s="17">
        <v>230</v>
      </c>
      <c r="D5" s="18">
        <v>40</v>
      </c>
      <c r="E5" s="19">
        <f t="shared" ref="E5:E13" si="0">PRODUCT(C5:D5)</f>
        <v>9200</v>
      </c>
      <c r="F5" s="20"/>
    </row>
    <row r="6" spans="1:8" ht="16" x14ac:dyDescent="0.2">
      <c r="A6" s="21" t="s">
        <v>7</v>
      </c>
      <c r="B6" s="22"/>
      <c r="C6" s="17">
        <v>130</v>
      </c>
      <c r="D6" s="23">
        <v>40</v>
      </c>
      <c r="E6" s="24">
        <f t="shared" si="0"/>
        <v>5200</v>
      </c>
      <c r="F6" s="20"/>
    </row>
    <row r="7" spans="1:8" ht="16" x14ac:dyDescent="0.2">
      <c r="A7" s="21" t="s">
        <v>8</v>
      </c>
      <c r="B7" s="22"/>
      <c r="C7" s="17">
        <v>160</v>
      </c>
      <c r="D7" s="23">
        <v>40</v>
      </c>
      <c r="E7" s="24">
        <f t="shared" si="0"/>
        <v>6400</v>
      </c>
      <c r="F7" s="20"/>
    </row>
    <row r="8" spans="1:8" ht="16" x14ac:dyDescent="0.2">
      <c r="A8" s="21" t="s">
        <v>9</v>
      </c>
      <c r="B8" s="22"/>
      <c r="C8" s="17">
        <v>130</v>
      </c>
      <c r="D8" s="23">
        <v>40</v>
      </c>
      <c r="E8" s="24">
        <f t="shared" si="0"/>
        <v>5200</v>
      </c>
      <c r="F8" s="20"/>
    </row>
    <row r="9" spans="1:8" ht="16" x14ac:dyDescent="0.2">
      <c r="A9" s="21" t="s">
        <v>10</v>
      </c>
      <c r="B9" s="22"/>
      <c r="C9" s="17">
        <v>130</v>
      </c>
      <c r="D9" s="23">
        <v>30</v>
      </c>
      <c r="E9" s="24">
        <f t="shared" si="0"/>
        <v>3900</v>
      </c>
      <c r="F9" s="20"/>
    </row>
    <row r="10" spans="1:8" ht="16" x14ac:dyDescent="0.2">
      <c r="A10" s="25" t="s">
        <v>11</v>
      </c>
      <c r="B10" s="26"/>
      <c r="C10" s="27">
        <v>20</v>
      </c>
      <c r="D10" s="28">
        <v>25</v>
      </c>
      <c r="E10" s="24">
        <f t="shared" si="0"/>
        <v>500</v>
      </c>
      <c r="F10" s="20"/>
    </row>
    <row r="11" spans="1:8" ht="16" x14ac:dyDescent="0.2">
      <c r="A11" s="29" t="s">
        <v>12</v>
      </c>
      <c r="B11" s="30"/>
      <c r="C11" s="17">
        <v>80</v>
      </c>
      <c r="D11" s="23">
        <v>25</v>
      </c>
      <c r="E11" s="24">
        <f t="shared" si="0"/>
        <v>2000</v>
      </c>
      <c r="F11" s="20"/>
    </row>
    <row r="12" spans="1:8" ht="16" x14ac:dyDescent="0.2">
      <c r="A12" s="29" t="s">
        <v>13</v>
      </c>
      <c r="B12" s="30"/>
      <c r="C12" s="17">
        <v>110</v>
      </c>
      <c r="D12" s="23">
        <v>65</v>
      </c>
      <c r="E12" s="24">
        <f t="shared" si="0"/>
        <v>7150</v>
      </c>
      <c r="F12" s="20"/>
    </row>
    <row r="13" spans="1:8" ht="17" thickBot="1" x14ac:dyDescent="0.25">
      <c r="A13" s="31" t="s">
        <v>14</v>
      </c>
      <c r="B13" s="32"/>
      <c r="C13" s="33">
        <v>40</v>
      </c>
      <c r="D13" s="34">
        <v>42</v>
      </c>
      <c r="E13" s="35">
        <f t="shared" si="0"/>
        <v>1680</v>
      </c>
      <c r="F13" s="20"/>
    </row>
    <row r="14" spans="1:8" ht="18" thickTop="1" thickBot="1" x14ac:dyDescent="0.25">
      <c r="A14" s="36" t="s">
        <v>15</v>
      </c>
      <c r="B14" s="37"/>
      <c r="C14" s="38"/>
      <c r="D14" s="39"/>
      <c r="E14" s="40">
        <f>SUM(E5:E13)</f>
        <v>41230</v>
      </c>
      <c r="F14" s="41"/>
    </row>
    <row r="15" spans="1:8" ht="16" x14ac:dyDescent="0.2">
      <c r="A15" s="9" t="s">
        <v>16</v>
      </c>
      <c r="B15" s="42"/>
      <c r="C15" s="43"/>
      <c r="D15" s="44"/>
      <c r="E15" s="45"/>
      <c r="F15" s="14"/>
    </row>
    <row r="16" spans="1:8" ht="16" x14ac:dyDescent="0.2">
      <c r="A16" s="21" t="s">
        <v>17</v>
      </c>
      <c r="B16" s="22"/>
      <c r="C16" s="46">
        <v>358</v>
      </c>
      <c r="D16" s="47">
        <v>12</v>
      </c>
      <c r="E16" s="24">
        <f>PRODUCT(C16:D16)</f>
        <v>4296</v>
      </c>
      <c r="F16" s="20"/>
    </row>
    <row r="17" spans="1:6" ht="16" x14ac:dyDescent="0.2">
      <c r="A17" s="29" t="s">
        <v>18</v>
      </c>
      <c r="B17" s="30"/>
      <c r="C17" s="48">
        <v>88</v>
      </c>
      <c r="D17" s="47">
        <v>1</v>
      </c>
      <c r="E17" s="49">
        <f>C17*D17</f>
        <v>88</v>
      </c>
      <c r="F17" s="20"/>
    </row>
    <row r="18" spans="1:6" ht="16" x14ac:dyDescent="0.2">
      <c r="A18" s="29" t="s">
        <v>19</v>
      </c>
      <c r="B18" s="30"/>
      <c r="C18" s="48">
        <v>81</v>
      </c>
      <c r="D18" s="47">
        <v>1</v>
      </c>
      <c r="E18" s="49">
        <f>C18*D18</f>
        <v>81</v>
      </c>
      <c r="F18" s="20"/>
    </row>
    <row r="19" spans="1:6" ht="16" x14ac:dyDescent="0.2">
      <c r="A19" s="29" t="s">
        <v>20</v>
      </c>
      <c r="B19" s="30"/>
      <c r="C19" s="48">
        <v>154</v>
      </c>
      <c r="D19" s="47">
        <v>1</v>
      </c>
      <c r="E19" s="49">
        <f>C19*D19</f>
        <v>154</v>
      </c>
      <c r="F19" s="20"/>
    </row>
    <row r="20" spans="1:6" ht="16" x14ac:dyDescent="0.2">
      <c r="A20" s="29" t="s">
        <v>21</v>
      </c>
      <c r="B20" s="30"/>
      <c r="C20" s="48">
        <v>78</v>
      </c>
      <c r="D20" s="47">
        <v>1</v>
      </c>
      <c r="E20" s="49">
        <f>C20*D20</f>
        <v>78</v>
      </c>
      <c r="F20" s="20"/>
    </row>
    <row r="21" spans="1:6" ht="17" thickBot="1" x14ac:dyDescent="0.25">
      <c r="A21" s="31" t="s">
        <v>22</v>
      </c>
      <c r="B21" s="32"/>
      <c r="C21" s="50">
        <v>158</v>
      </c>
      <c r="D21" s="51">
        <v>15</v>
      </c>
      <c r="E21" s="52">
        <f>D21*C21</f>
        <v>2370</v>
      </c>
      <c r="F21" s="20"/>
    </row>
    <row r="22" spans="1:6" ht="18" thickTop="1" thickBot="1" x14ac:dyDescent="0.25">
      <c r="A22" s="36" t="s">
        <v>23</v>
      </c>
      <c r="B22" s="37"/>
      <c r="C22" s="53">
        <f>C21+C16</f>
        <v>516</v>
      </c>
      <c r="D22" s="54"/>
      <c r="E22" s="55">
        <f>E16+E21</f>
        <v>6666</v>
      </c>
      <c r="F22" s="41"/>
    </row>
    <row r="23" spans="1:6" ht="16" x14ac:dyDescent="0.2">
      <c r="A23" s="9" t="s">
        <v>24</v>
      </c>
      <c r="B23" s="42"/>
      <c r="C23" s="56"/>
      <c r="D23" s="57"/>
      <c r="E23" s="58"/>
      <c r="F23" s="14"/>
    </row>
    <row r="24" spans="1:6" ht="16" x14ac:dyDescent="0.2">
      <c r="A24" s="21" t="s">
        <v>25</v>
      </c>
      <c r="B24" s="22"/>
      <c r="C24" s="46"/>
      <c r="D24" s="47"/>
      <c r="E24" s="24">
        <v>5000</v>
      </c>
      <c r="F24" s="20"/>
    </row>
    <row r="25" spans="1:6" ht="16" x14ac:dyDescent="0.2">
      <c r="A25" s="25" t="s">
        <v>26</v>
      </c>
      <c r="B25" s="26"/>
      <c r="C25" s="27"/>
      <c r="D25" s="28"/>
      <c r="E25" s="24">
        <v>1500</v>
      </c>
      <c r="F25" s="20"/>
    </row>
    <row r="26" spans="1:6" ht="17" thickBot="1" x14ac:dyDescent="0.25">
      <c r="A26" s="59" t="s">
        <v>27</v>
      </c>
      <c r="B26" s="60"/>
      <c r="C26" s="61"/>
      <c r="D26" s="51"/>
      <c r="E26" s="35">
        <v>8000</v>
      </c>
      <c r="F26" s="20"/>
    </row>
    <row r="27" spans="1:6" ht="18" thickTop="1" thickBot="1" x14ac:dyDescent="0.25">
      <c r="A27" s="62" t="s">
        <v>28</v>
      </c>
      <c r="B27" s="63"/>
      <c r="C27" s="64"/>
      <c r="D27" s="65"/>
      <c r="E27" s="40">
        <f>SUM(E24:E26)</f>
        <v>14500</v>
      </c>
      <c r="F27" s="41"/>
    </row>
    <row r="28" spans="1:6" ht="16" x14ac:dyDescent="0.2">
      <c r="A28" s="66" t="s">
        <v>29</v>
      </c>
      <c r="B28" s="67"/>
      <c r="C28" s="68"/>
      <c r="D28" s="69"/>
      <c r="E28" s="70"/>
      <c r="F28" s="14"/>
    </row>
    <row r="29" spans="1:6" ht="16" x14ac:dyDescent="0.2">
      <c r="A29" s="29" t="s">
        <v>30</v>
      </c>
      <c r="B29" s="30"/>
      <c r="C29" s="71">
        <v>150</v>
      </c>
      <c r="D29" s="47">
        <v>25</v>
      </c>
      <c r="E29" s="49">
        <f>C29*D29</f>
        <v>3750</v>
      </c>
      <c r="F29" s="20"/>
    </row>
    <row r="30" spans="1:6" ht="16" x14ac:dyDescent="0.2">
      <c r="A30" s="29" t="s">
        <v>31</v>
      </c>
      <c r="B30" s="30"/>
      <c r="C30" s="46"/>
      <c r="D30" s="47"/>
      <c r="E30" s="72">
        <v>1000</v>
      </c>
      <c r="F30" s="73" t="s">
        <v>3</v>
      </c>
    </row>
    <row r="31" spans="1:6" ht="17" thickBot="1" x14ac:dyDescent="0.25">
      <c r="A31" s="74" t="s">
        <v>32</v>
      </c>
      <c r="B31" s="75"/>
      <c r="C31" s="76"/>
      <c r="D31" s="77"/>
      <c r="E31" s="78">
        <v>9200</v>
      </c>
      <c r="F31" s="79"/>
    </row>
    <row r="32" spans="1:6" ht="18" thickTop="1" thickBot="1" x14ac:dyDescent="0.25">
      <c r="A32" s="36" t="s">
        <v>33</v>
      </c>
      <c r="B32" s="37"/>
      <c r="C32" s="64"/>
      <c r="D32" s="65"/>
      <c r="E32" s="40">
        <f>SUM(E29:E31)</f>
        <v>13950</v>
      </c>
      <c r="F32" s="41"/>
    </row>
    <row r="33" spans="1:8" ht="16" x14ac:dyDescent="0.2">
      <c r="A33" s="80" t="s">
        <v>34</v>
      </c>
      <c r="B33" s="81"/>
      <c r="C33" s="11"/>
      <c r="D33" s="12"/>
      <c r="E33" s="70"/>
      <c r="F33" s="14"/>
    </row>
    <row r="34" spans="1:8" ht="17" thickBot="1" x14ac:dyDescent="0.25">
      <c r="A34" s="82" t="s">
        <v>35</v>
      </c>
      <c r="B34" s="83"/>
      <c r="C34" s="84"/>
      <c r="D34" s="85"/>
      <c r="E34" s="35">
        <v>500</v>
      </c>
      <c r="F34" s="20"/>
    </row>
    <row r="35" spans="1:8" ht="18" thickTop="1" thickBot="1" x14ac:dyDescent="0.25">
      <c r="A35" s="86" t="s">
        <v>36</v>
      </c>
      <c r="B35" s="87"/>
      <c r="C35" s="88"/>
      <c r="D35" s="89"/>
      <c r="E35" s="40">
        <f>SUM(E34)</f>
        <v>500</v>
      </c>
      <c r="F35" s="41"/>
    </row>
    <row r="36" spans="1:8" ht="17" thickBot="1" x14ac:dyDescent="0.25">
      <c r="A36" s="90" t="s">
        <v>37</v>
      </c>
      <c r="B36" s="91"/>
      <c r="C36" s="92"/>
      <c r="D36" s="93"/>
      <c r="E36" s="94">
        <f>E14+E22+E27+E32+E35</f>
        <v>76846</v>
      </c>
      <c r="F36" s="8"/>
    </row>
    <row r="37" spans="1:8" ht="17" thickBot="1" x14ac:dyDescent="0.25">
      <c r="A37" s="95"/>
      <c r="B37" s="96"/>
      <c r="C37" s="97"/>
      <c r="D37" s="98"/>
      <c r="E37" s="99"/>
      <c r="F37" s="100"/>
    </row>
    <row r="38" spans="1:8" ht="20" thickBot="1" x14ac:dyDescent="0.3">
      <c r="A38" s="101" t="s">
        <v>38</v>
      </c>
      <c r="B38" s="102"/>
      <c r="C38" s="102"/>
      <c r="D38" s="102"/>
      <c r="E38" s="102"/>
      <c r="F38" s="103"/>
    </row>
    <row r="39" spans="1:8" ht="17" thickBot="1" x14ac:dyDescent="0.25">
      <c r="A39" s="104" t="s">
        <v>39</v>
      </c>
      <c r="B39" s="105" t="s">
        <v>40</v>
      </c>
      <c r="C39" s="106">
        <v>516</v>
      </c>
      <c r="D39" s="107">
        <v>6</v>
      </c>
      <c r="E39" s="108">
        <f>C39*D39</f>
        <v>3096</v>
      </c>
      <c r="F39" s="109"/>
    </row>
    <row r="40" spans="1:8" ht="16" x14ac:dyDescent="0.2">
      <c r="A40" s="9" t="s">
        <v>41</v>
      </c>
      <c r="B40" s="10"/>
      <c r="C40" s="110" t="s">
        <v>3</v>
      </c>
      <c r="D40" s="110" t="s">
        <v>3</v>
      </c>
      <c r="E40" s="110" t="s">
        <v>3</v>
      </c>
      <c r="F40" s="14"/>
    </row>
    <row r="41" spans="1:8" ht="16" x14ac:dyDescent="0.2">
      <c r="A41" s="15" t="s">
        <v>6</v>
      </c>
      <c r="B41" s="16"/>
      <c r="C41" s="111"/>
      <c r="D41" s="112"/>
      <c r="E41" s="19">
        <v>4500</v>
      </c>
      <c r="F41" s="20"/>
    </row>
    <row r="42" spans="1:8" ht="16" x14ac:dyDescent="0.2">
      <c r="A42" s="21" t="s">
        <v>7</v>
      </c>
      <c r="B42" s="22"/>
      <c r="C42" s="46"/>
      <c r="D42" s="47"/>
      <c r="E42" s="24">
        <v>3500</v>
      </c>
      <c r="F42" s="20"/>
    </row>
    <row r="43" spans="1:8" ht="16" x14ac:dyDescent="0.2">
      <c r="A43" s="21" t="s">
        <v>8</v>
      </c>
      <c r="B43" s="22"/>
      <c r="C43" s="46"/>
      <c r="D43" s="47"/>
      <c r="E43" s="24">
        <v>4800</v>
      </c>
      <c r="F43" s="20"/>
    </row>
    <row r="44" spans="1:8" ht="16" x14ac:dyDescent="0.2">
      <c r="A44" s="21" t="s">
        <v>9</v>
      </c>
      <c r="B44" s="22"/>
      <c r="C44" s="46"/>
      <c r="D44" s="47"/>
      <c r="E44" s="24">
        <v>3750</v>
      </c>
      <c r="F44" s="20"/>
    </row>
    <row r="45" spans="1:8" ht="16" x14ac:dyDescent="0.2">
      <c r="A45" s="21" t="s">
        <v>42</v>
      </c>
      <c r="B45" s="22"/>
      <c r="C45" s="46"/>
      <c r="D45" s="47"/>
      <c r="E45" s="24">
        <v>3650</v>
      </c>
      <c r="F45" s="20"/>
    </row>
    <row r="46" spans="1:8" ht="16" x14ac:dyDescent="0.2">
      <c r="A46" s="29" t="s">
        <v>43</v>
      </c>
      <c r="B46" s="30"/>
      <c r="C46" s="46"/>
      <c r="D46" s="47"/>
      <c r="E46" s="24">
        <v>1000</v>
      </c>
      <c r="F46" s="20"/>
      <c r="H46" s="2">
        <v>1000</v>
      </c>
    </row>
    <row r="47" spans="1:8" ht="16" x14ac:dyDescent="0.2">
      <c r="A47" s="29" t="s">
        <v>30</v>
      </c>
      <c r="B47" s="30"/>
      <c r="C47" s="46"/>
      <c r="D47" s="47"/>
      <c r="E47" s="24">
        <v>4000</v>
      </c>
      <c r="F47" s="20"/>
    </row>
    <row r="48" spans="1:8" ht="16" x14ac:dyDescent="0.2">
      <c r="A48" s="25" t="s">
        <v>32</v>
      </c>
      <c r="B48" s="26"/>
      <c r="C48" s="46"/>
      <c r="D48" s="47"/>
      <c r="E48" s="24">
        <v>7500</v>
      </c>
      <c r="F48" s="20"/>
    </row>
    <row r="49" spans="1:8" ht="16" x14ac:dyDescent="0.2">
      <c r="A49" s="25" t="s">
        <v>44</v>
      </c>
      <c r="B49" s="26"/>
      <c r="C49" s="46"/>
      <c r="D49" s="47"/>
      <c r="E49" s="24">
        <v>2500</v>
      </c>
      <c r="F49" s="20"/>
    </row>
    <row r="50" spans="1:8" ht="16" x14ac:dyDescent="0.2">
      <c r="A50" s="25" t="s">
        <v>45</v>
      </c>
      <c r="B50" s="26"/>
      <c r="C50" s="113"/>
      <c r="D50" s="114"/>
      <c r="E50" s="115">
        <v>1000</v>
      </c>
      <c r="F50" s="20"/>
    </row>
    <row r="51" spans="1:8" ht="17" thickBot="1" x14ac:dyDescent="0.25">
      <c r="A51" s="25" t="s">
        <v>46</v>
      </c>
      <c r="B51" s="26"/>
      <c r="C51" s="84">
        <v>0</v>
      </c>
      <c r="D51" s="85">
        <v>0</v>
      </c>
      <c r="E51" s="35">
        <f>C51*D51</f>
        <v>0</v>
      </c>
      <c r="F51" s="20"/>
    </row>
    <row r="52" spans="1:8" ht="18" thickTop="1" thickBot="1" x14ac:dyDescent="0.25">
      <c r="A52" s="86" t="s">
        <v>47</v>
      </c>
      <c r="B52" s="87"/>
      <c r="C52" s="116"/>
      <c r="D52" s="54"/>
      <c r="E52" s="40">
        <f>SUM(E41:E51)</f>
        <v>36200</v>
      </c>
      <c r="F52" s="41"/>
    </row>
    <row r="53" spans="1:8" ht="16" x14ac:dyDescent="0.2">
      <c r="A53" s="66" t="s">
        <v>48</v>
      </c>
      <c r="B53" s="117"/>
      <c r="C53" s="11"/>
      <c r="D53" s="12"/>
      <c r="E53" s="13"/>
      <c r="F53" s="14"/>
    </row>
    <row r="54" spans="1:8" ht="16" x14ac:dyDescent="0.2">
      <c r="A54" s="29" t="s">
        <v>49</v>
      </c>
      <c r="B54" s="30"/>
      <c r="C54" s="118">
        <f>E17</f>
        <v>88</v>
      </c>
      <c r="D54" s="18">
        <v>600</v>
      </c>
      <c r="E54" s="119">
        <f>C54+D54</f>
        <v>688</v>
      </c>
      <c r="F54" s="20"/>
    </row>
    <row r="55" spans="1:8" ht="16" x14ac:dyDescent="0.2">
      <c r="A55" s="29" t="s">
        <v>19</v>
      </c>
      <c r="B55" s="30"/>
      <c r="C55" s="120">
        <f>E18</f>
        <v>81</v>
      </c>
      <c r="D55" s="23">
        <v>600</v>
      </c>
      <c r="E55" s="119">
        <f>C55+D55</f>
        <v>681</v>
      </c>
      <c r="F55" s="20"/>
    </row>
    <row r="56" spans="1:8" ht="16" x14ac:dyDescent="0.2">
      <c r="A56" s="29" t="s">
        <v>50</v>
      </c>
      <c r="B56" s="30"/>
      <c r="C56" s="120">
        <f>E19</f>
        <v>154</v>
      </c>
      <c r="D56" s="23">
        <v>600</v>
      </c>
      <c r="E56" s="119">
        <f>C56+D56</f>
        <v>754</v>
      </c>
      <c r="F56" s="20"/>
    </row>
    <row r="57" spans="1:8" ht="17" thickBot="1" x14ac:dyDescent="0.25">
      <c r="A57" s="31" t="s">
        <v>21</v>
      </c>
      <c r="B57" s="32"/>
      <c r="C57" s="121">
        <f>E20</f>
        <v>78</v>
      </c>
      <c r="D57" s="34">
        <v>600</v>
      </c>
      <c r="E57" s="52">
        <f>C57+D57</f>
        <v>678</v>
      </c>
      <c r="F57" s="20"/>
    </row>
    <row r="58" spans="1:8" ht="18" thickTop="1" thickBot="1" x14ac:dyDescent="0.25">
      <c r="A58" s="62" t="s">
        <v>51</v>
      </c>
      <c r="B58" s="63"/>
      <c r="C58" s="122"/>
      <c r="D58" s="123"/>
      <c r="E58" s="55">
        <f>SUM(E54:E57)</f>
        <v>2801</v>
      </c>
      <c r="F58" s="41"/>
    </row>
    <row r="59" spans="1:8" ht="16" x14ac:dyDescent="0.2">
      <c r="A59" s="66" t="s">
        <v>52</v>
      </c>
      <c r="B59" s="67"/>
      <c r="C59" s="124"/>
      <c r="D59" s="125"/>
      <c r="E59" s="126"/>
      <c r="F59" s="14"/>
    </row>
    <row r="60" spans="1:8" ht="16" x14ac:dyDescent="0.2">
      <c r="A60" s="15" t="s">
        <v>53</v>
      </c>
      <c r="B60" s="16"/>
      <c r="C60" s="127"/>
      <c r="D60" s="128"/>
      <c r="E60" s="19">
        <v>600</v>
      </c>
      <c r="F60" s="20"/>
      <c r="H60" s="2">
        <v>600</v>
      </c>
    </row>
    <row r="61" spans="1:8" ht="16" x14ac:dyDescent="0.2">
      <c r="A61" s="29" t="s">
        <v>54</v>
      </c>
      <c r="B61" s="30"/>
      <c r="C61" s="27"/>
      <c r="D61" s="28"/>
      <c r="E61" s="24">
        <v>500</v>
      </c>
      <c r="F61" s="20"/>
    </row>
    <row r="62" spans="1:8" ht="16" x14ac:dyDescent="0.2">
      <c r="A62" s="29" t="s">
        <v>55</v>
      </c>
      <c r="B62" s="30"/>
      <c r="C62" s="27"/>
      <c r="D62" s="28"/>
      <c r="E62" s="24">
        <v>2100</v>
      </c>
      <c r="F62" s="20" t="s">
        <v>3</v>
      </c>
      <c r="H62" s="2">
        <v>2100</v>
      </c>
    </row>
    <row r="63" spans="1:8" ht="16" x14ac:dyDescent="0.2">
      <c r="A63" s="129" t="s">
        <v>56</v>
      </c>
      <c r="B63" s="130"/>
      <c r="C63" s="27"/>
      <c r="D63" s="28"/>
      <c r="E63" s="24">
        <v>425</v>
      </c>
      <c r="F63" s="20"/>
      <c r="H63" s="2">
        <v>425</v>
      </c>
    </row>
    <row r="64" spans="1:8" ht="16" x14ac:dyDescent="0.2">
      <c r="A64" s="29" t="s">
        <v>57</v>
      </c>
      <c r="B64" s="30"/>
      <c r="C64" s="27"/>
      <c r="D64" s="28"/>
      <c r="E64" s="24">
        <v>550</v>
      </c>
      <c r="F64" s="20"/>
      <c r="H64" s="2">
        <v>550</v>
      </c>
    </row>
    <row r="65" spans="1:8" ht="16" x14ac:dyDescent="0.2">
      <c r="A65" s="29" t="s">
        <v>58</v>
      </c>
      <c r="B65" s="30"/>
      <c r="C65" s="27"/>
      <c r="D65" s="28"/>
      <c r="E65" s="24">
        <v>250</v>
      </c>
      <c r="F65" s="20"/>
    </row>
    <row r="66" spans="1:8" ht="16" x14ac:dyDescent="0.2">
      <c r="A66" s="29" t="s">
        <v>25</v>
      </c>
      <c r="B66" s="30"/>
      <c r="C66" s="27"/>
      <c r="D66" s="28"/>
      <c r="E66" s="24">
        <v>5000</v>
      </c>
      <c r="F66" s="20"/>
      <c r="H66" s="2">
        <v>5000</v>
      </c>
    </row>
    <row r="67" spans="1:8" ht="16" x14ac:dyDescent="0.2">
      <c r="A67" s="29" t="s">
        <v>59</v>
      </c>
      <c r="B67" s="30"/>
      <c r="C67" s="27"/>
      <c r="D67" s="28"/>
      <c r="E67" s="24">
        <v>600</v>
      </c>
      <c r="F67" s="20"/>
    </row>
    <row r="68" spans="1:8" ht="16" x14ac:dyDescent="0.2">
      <c r="A68" s="29" t="s">
        <v>60</v>
      </c>
      <c r="B68" s="30"/>
      <c r="C68" s="27"/>
      <c r="D68" s="28"/>
      <c r="E68" s="24">
        <v>1000</v>
      </c>
      <c r="F68" s="20"/>
    </row>
    <row r="69" spans="1:8" ht="16" x14ac:dyDescent="0.2">
      <c r="A69" s="29" t="s">
        <v>61</v>
      </c>
      <c r="B69" s="30"/>
      <c r="C69" s="27"/>
      <c r="D69" s="28"/>
      <c r="E69" s="24">
        <v>1000</v>
      </c>
      <c r="F69" s="20"/>
    </row>
    <row r="70" spans="1:8" ht="16" x14ac:dyDescent="0.2">
      <c r="A70" s="29" t="s">
        <v>62</v>
      </c>
      <c r="B70" s="30"/>
      <c r="C70" s="27"/>
      <c r="D70" s="28"/>
      <c r="E70" s="24">
        <v>500</v>
      </c>
      <c r="F70" s="20"/>
    </row>
    <row r="71" spans="1:8" ht="17" thickBot="1" x14ac:dyDescent="0.25">
      <c r="A71" s="31" t="s">
        <v>27</v>
      </c>
      <c r="B71" s="32"/>
      <c r="C71" s="84"/>
      <c r="D71" s="85"/>
      <c r="E71" s="35">
        <v>8500</v>
      </c>
      <c r="F71" s="20"/>
    </row>
    <row r="72" spans="1:8" ht="18" thickTop="1" thickBot="1" x14ac:dyDescent="0.25">
      <c r="A72" s="36" t="s">
        <v>63</v>
      </c>
      <c r="B72" s="37"/>
      <c r="C72" s="131"/>
      <c r="D72" s="132"/>
      <c r="E72" s="40">
        <f>SUM(E60:E71)</f>
        <v>21025</v>
      </c>
      <c r="F72" s="41"/>
      <c r="G72" s="2">
        <v>823</v>
      </c>
    </row>
    <row r="73" spans="1:8" ht="16" x14ac:dyDescent="0.2">
      <c r="A73" s="66" t="s">
        <v>64</v>
      </c>
      <c r="B73" s="67"/>
      <c r="C73" s="133"/>
      <c r="D73" s="133"/>
      <c r="E73" s="134"/>
      <c r="F73" s="14"/>
    </row>
    <row r="74" spans="1:8" ht="16" x14ac:dyDescent="0.2">
      <c r="A74" s="29" t="s">
        <v>65</v>
      </c>
      <c r="B74" s="30"/>
      <c r="C74" s="27"/>
      <c r="D74" s="28"/>
      <c r="E74" s="24">
        <v>300</v>
      </c>
      <c r="F74" s="20"/>
    </row>
    <row r="75" spans="1:8" ht="16" x14ac:dyDescent="0.2">
      <c r="A75" s="29" t="s">
        <v>66</v>
      </c>
      <c r="B75" s="30"/>
      <c r="C75" s="27"/>
      <c r="D75" s="28"/>
      <c r="E75" s="24">
        <v>2000</v>
      </c>
      <c r="F75" s="20"/>
    </row>
    <row r="76" spans="1:8" ht="16" x14ac:dyDescent="0.2">
      <c r="A76" s="29" t="s">
        <v>67</v>
      </c>
      <c r="B76" s="30"/>
      <c r="C76" s="27"/>
      <c r="D76" s="28"/>
      <c r="E76" s="24">
        <v>2000</v>
      </c>
      <c r="F76" s="20"/>
    </row>
    <row r="77" spans="1:8" ht="17" thickBot="1" x14ac:dyDescent="0.25">
      <c r="A77" s="31" t="s">
        <v>68</v>
      </c>
      <c r="B77" s="32"/>
      <c r="C77" s="84"/>
      <c r="D77" s="85"/>
      <c r="E77" s="35">
        <v>300</v>
      </c>
      <c r="F77" s="20"/>
    </row>
    <row r="78" spans="1:8" ht="18" thickTop="1" thickBot="1" x14ac:dyDescent="0.25">
      <c r="A78" s="36" t="s">
        <v>69</v>
      </c>
      <c r="B78" s="37"/>
      <c r="C78" s="131"/>
      <c r="D78" s="132"/>
      <c r="E78" s="40">
        <f>SUM(E74:E77)</f>
        <v>4600</v>
      </c>
      <c r="F78" s="41"/>
    </row>
    <row r="79" spans="1:8" ht="16" x14ac:dyDescent="0.2">
      <c r="A79" s="80" t="s">
        <v>70</v>
      </c>
      <c r="B79" s="81"/>
      <c r="C79" s="135"/>
      <c r="D79" s="136"/>
      <c r="E79" s="70"/>
      <c r="F79" s="14"/>
    </row>
    <row r="80" spans="1:8" ht="16" x14ac:dyDescent="0.2">
      <c r="A80" s="29" t="s">
        <v>71</v>
      </c>
      <c r="B80" s="30"/>
      <c r="C80" s="27">
        <v>80</v>
      </c>
      <c r="D80" s="28">
        <v>25</v>
      </c>
      <c r="E80" s="24">
        <f>C80*D80</f>
        <v>2000</v>
      </c>
      <c r="F80" s="20"/>
    </row>
    <row r="81" spans="1:6" ht="16" x14ac:dyDescent="0.2">
      <c r="A81" s="29" t="s">
        <v>31</v>
      </c>
      <c r="B81" s="30"/>
      <c r="C81" s="27"/>
      <c r="D81" s="28"/>
      <c r="E81" s="24">
        <v>1000</v>
      </c>
      <c r="F81" s="20"/>
    </row>
    <row r="82" spans="1:6" ht="16" x14ac:dyDescent="0.2">
      <c r="A82" s="29" t="s">
        <v>72</v>
      </c>
      <c r="B82" s="30"/>
      <c r="C82" s="27"/>
      <c r="D82" s="28"/>
      <c r="E82" s="24">
        <v>250</v>
      </c>
      <c r="F82" s="20"/>
    </row>
    <row r="83" spans="1:6" ht="17" thickBot="1" x14ac:dyDescent="0.25">
      <c r="A83" s="31" t="s">
        <v>73</v>
      </c>
      <c r="B83" s="32"/>
      <c r="C83" s="84"/>
      <c r="D83" s="85"/>
      <c r="E83" s="35">
        <v>300</v>
      </c>
      <c r="F83" s="20"/>
    </row>
    <row r="84" spans="1:6" ht="18" thickTop="1" thickBot="1" x14ac:dyDescent="0.25">
      <c r="A84" s="36" t="s">
        <v>74</v>
      </c>
      <c r="B84" s="37"/>
      <c r="C84" s="131"/>
      <c r="D84" s="132"/>
      <c r="E84" s="40">
        <f>SUM(E80:E83)</f>
        <v>3550</v>
      </c>
      <c r="F84" s="41"/>
    </row>
    <row r="85" spans="1:6" ht="16" x14ac:dyDescent="0.2">
      <c r="A85" s="9" t="s">
        <v>75</v>
      </c>
      <c r="B85" s="10"/>
      <c r="C85" s="68"/>
      <c r="D85" s="69"/>
      <c r="E85" s="13"/>
      <c r="F85" s="14"/>
    </row>
    <row r="86" spans="1:6" ht="16" x14ac:dyDescent="0.2">
      <c r="A86" s="29" t="s">
        <v>76</v>
      </c>
      <c r="B86" s="30"/>
      <c r="C86" s="127"/>
      <c r="D86" s="128"/>
      <c r="E86" s="19">
        <v>500</v>
      </c>
      <c r="F86" s="20"/>
    </row>
    <row r="87" spans="1:6" ht="16" x14ac:dyDescent="0.2">
      <c r="A87" s="29" t="s">
        <v>77</v>
      </c>
      <c r="B87" s="30"/>
      <c r="C87" s="27"/>
      <c r="D87" s="28"/>
      <c r="E87" s="24">
        <v>400</v>
      </c>
      <c r="F87" s="20"/>
    </row>
    <row r="88" spans="1:6" ht="16" x14ac:dyDescent="0.2">
      <c r="A88" s="29" t="s">
        <v>78</v>
      </c>
      <c r="B88" s="30"/>
      <c r="C88" s="27"/>
      <c r="D88" s="28"/>
      <c r="E88" s="24">
        <v>300</v>
      </c>
      <c r="F88" s="20"/>
    </row>
    <row r="89" spans="1:6" ht="17" thickBot="1" x14ac:dyDescent="0.25">
      <c r="A89" s="31" t="s">
        <v>79</v>
      </c>
      <c r="B89" s="32"/>
      <c r="C89" s="84"/>
      <c r="D89" s="85"/>
      <c r="E89" s="35">
        <v>500</v>
      </c>
      <c r="F89" s="20"/>
    </row>
    <row r="90" spans="1:6" ht="18" thickTop="1" thickBot="1" x14ac:dyDescent="0.25">
      <c r="A90" s="36" t="s">
        <v>80</v>
      </c>
      <c r="B90" s="37"/>
      <c r="C90" s="88"/>
      <c r="D90" s="89"/>
      <c r="E90" s="40">
        <f>SUM(E86:E89)</f>
        <v>1700</v>
      </c>
      <c r="F90" s="41"/>
    </row>
    <row r="91" spans="1:6" ht="17" thickBot="1" x14ac:dyDescent="0.25">
      <c r="A91" s="137" t="s">
        <v>81</v>
      </c>
      <c r="B91" s="138"/>
      <c r="C91" s="139"/>
      <c r="D91" s="140"/>
      <c r="E91" s="141">
        <f>E39+E52+E58+E72+E78+E84+E90</f>
        <v>72972</v>
      </c>
      <c r="F91" s="103"/>
    </row>
    <row r="92" spans="1:6" ht="17" thickBot="1" x14ac:dyDescent="0.25">
      <c r="A92" s="142" t="s">
        <v>82</v>
      </c>
      <c r="B92" s="143"/>
      <c r="C92" s="144"/>
      <c r="D92" s="145"/>
      <c r="E92" s="146">
        <f>E36-E91</f>
        <v>3874</v>
      </c>
      <c r="F92" s="147"/>
    </row>
    <row r="93" spans="1:6" ht="16" x14ac:dyDescent="0.2">
      <c r="A93" s="148"/>
      <c r="B93" s="148"/>
      <c r="C93" s="149"/>
      <c r="D93" s="150"/>
      <c r="E93" s="151"/>
    </row>
    <row r="94" spans="1:6" ht="16" x14ac:dyDescent="0.2">
      <c r="A94" t="s">
        <v>83</v>
      </c>
      <c r="B94" s="148"/>
      <c r="C94" s="149"/>
      <c r="D94" s="150"/>
      <c r="E94" s="151"/>
    </row>
    <row r="95" spans="1:6" ht="16" x14ac:dyDescent="0.2">
      <c r="A95" t="s">
        <v>84</v>
      </c>
      <c r="B95" s="148"/>
      <c r="C95" s="149"/>
      <c r="D95" s="150"/>
      <c r="E95" s="151"/>
    </row>
    <row r="96" spans="1:6" ht="16" x14ac:dyDescent="0.2">
      <c r="B96" s="148"/>
      <c r="C96" s="149"/>
      <c r="D96" s="150"/>
      <c r="E96" s="151"/>
    </row>
    <row r="97" spans="1:5" ht="16" x14ac:dyDescent="0.2">
      <c r="A97" t="s">
        <v>85</v>
      </c>
      <c r="B97" s="148"/>
      <c r="C97" s="149"/>
      <c r="D97" s="150"/>
      <c r="E97" s="151"/>
    </row>
  </sheetData>
  <mergeCells count="90">
    <mergeCell ref="A87:B87"/>
    <mergeCell ref="A88:B88"/>
    <mergeCell ref="A89:B89"/>
    <mergeCell ref="A90:B90"/>
    <mergeCell ref="A91:B91"/>
    <mergeCell ref="A92:B92"/>
    <mergeCell ref="A81:B81"/>
    <mergeCell ref="A82:B82"/>
    <mergeCell ref="A83:B83"/>
    <mergeCell ref="A84:B84"/>
    <mergeCell ref="A85:B85"/>
    <mergeCell ref="A86:B86"/>
    <mergeCell ref="A75:B75"/>
    <mergeCell ref="A76:B76"/>
    <mergeCell ref="A77:B77"/>
    <mergeCell ref="A78:B78"/>
    <mergeCell ref="A79:B79"/>
    <mergeCell ref="A80:B80"/>
    <mergeCell ref="A69:B69"/>
    <mergeCell ref="A70:B70"/>
    <mergeCell ref="A71:B71"/>
    <mergeCell ref="A72:B72"/>
    <mergeCell ref="A73:B73"/>
    <mergeCell ref="A74:B74"/>
    <mergeCell ref="A62:B62"/>
    <mergeCell ref="A64:B64"/>
    <mergeCell ref="A65:B65"/>
    <mergeCell ref="A66:B66"/>
    <mergeCell ref="A67:B67"/>
    <mergeCell ref="A68:B68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44:B44"/>
    <mergeCell ref="A45:B45"/>
    <mergeCell ref="A46:B46"/>
    <mergeCell ref="A47:B47"/>
    <mergeCell ref="A48:B48"/>
    <mergeCell ref="A49:B49"/>
    <mergeCell ref="A37:B37"/>
    <mergeCell ref="A38:E38"/>
    <mergeCell ref="A40:B40"/>
    <mergeCell ref="A41:B41"/>
    <mergeCell ref="A42:B42"/>
    <mergeCell ref="A43:B43"/>
    <mergeCell ref="A31:B31"/>
    <mergeCell ref="A32:B32"/>
    <mergeCell ref="A33:B33"/>
    <mergeCell ref="A34:B34"/>
    <mergeCell ref="A35:B35"/>
    <mergeCell ref="A36:B36"/>
    <mergeCell ref="A25:B25"/>
    <mergeCell ref="A26:B26"/>
    <mergeCell ref="A27:B27"/>
    <mergeCell ref="A28:B28"/>
    <mergeCell ref="A29:B29"/>
    <mergeCell ref="A30:B30"/>
    <mergeCell ref="A19:B19"/>
    <mergeCell ref="A20:B20"/>
    <mergeCell ref="A21:B21"/>
    <mergeCell ref="A22:B22"/>
    <mergeCell ref="A23:B23"/>
    <mergeCell ref="A24:B24"/>
    <mergeCell ref="A13:B13"/>
    <mergeCell ref="A14:B14"/>
    <mergeCell ref="A15:B15"/>
    <mergeCell ref="A16:B16"/>
    <mergeCell ref="A17:B17"/>
    <mergeCell ref="A18:B18"/>
    <mergeCell ref="A7:B7"/>
    <mergeCell ref="A8:B8"/>
    <mergeCell ref="A9:B9"/>
    <mergeCell ref="A10:B10"/>
    <mergeCell ref="A11:B11"/>
    <mergeCell ref="A12:B12"/>
    <mergeCell ref="A1:E1"/>
    <mergeCell ref="A2:E2"/>
    <mergeCell ref="A3:E3"/>
    <mergeCell ref="A4:B4"/>
    <mergeCell ref="A5:B5"/>
    <mergeCell ref="A6:B6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Gould</dc:creator>
  <cp:lastModifiedBy>Dean Gould</cp:lastModifiedBy>
  <dcterms:created xsi:type="dcterms:W3CDTF">2025-01-11T13:48:43Z</dcterms:created>
  <dcterms:modified xsi:type="dcterms:W3CDTF">2025-01-11T13:50:20Z</dcterms:modified>
</cp:coreProperties>
</file>